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5" windowWidth="19020" windowHeight="11895"/>
  </bookViews>
  <sheets>
    <sheet name="Tabl.1" sheetId="1" r:id="rId1"/>
    <sheet name="Tabl.2" sheetId="3" r:id="rId2"/>
    <sheet name="Tabl.3" sheetId="2" r:id="rId3"/>
    <sheet name="Tabl.4" sheetId="17" r:id="rId4"/>
    <sheet name="Tabl.5" sheetId="12" r:id="rId5"/>
    <sheet name="Tabl.6" sheetId="13" r:id="rId6"/>
    <sheet name=" Tabl.7" sheetId="14" r:id="rId7"/>
    <sheet name="Tabl. I REGIONY" sheetId="4" state="hidden" r:id="rId8"/>
    <sheet name="Tabl. II WOJEWÓDZTWA" sheetId="6" state="hidden" r:id="rId9"/>
    <sheet name="PODREGIONY 66" sheetId="7" state="hidden" r:id="rId10"/>
    <sheet name="4a" sheetId="8" state="hidden" r:id="rId11"/>
    <sheet name="4b" sheetId="9" state="hidden" r:id="rId12"/>
    <sheet name="podregiony 72" sheetId="16" state="hidden" r:id="rId13"/>
    <sheet name="dodatki do druku" sheetId="18" state="hidden" r:id="rId14"/>
  </sheets>
  <externalReferences>
    <externalReference r:id="rId15"/>
  </externalReferences>
  <definedNames>
    <definedName name="_xlnm.Print_Area" localSheetId="4">Tabl.5!$A$1:$R$30</definedName>
  </definedNames>
  <calcPr calcId="125725"/>
</workbook>
</file>

<file path=xl/calcChain.xml><?xml version="1.0" encoding="utf-8"?>
<calcChain xmlns="http://schemas.openxmlformats.org/spreadsheetml/2006/main">
  <c r="B109" i="13"/>
  <c r="B69"/>
  <c r="J35"/>
  <c r="G127" i="16" l="1"/>
  <c r="F127"/>
  <c r="E127"/>
  <c r="C127"/>
  <c r="G124"/>
  <c r="F124"/>
  <c r="E124"/>
  <c r="C124"/>
  <c r="G122"/>
  <c r="F122"/>
  <c r="E122"/>
  <c r="C122"/>
  <c r="G121"/>
  <c r="F121"/>
  <c r="E121"/>
  <c r="C121"/>
  <c r="G120"/>
  <c r="F120"/>
  <c r="E120"/>
  <c r="C120"/>
  <c r="G119"/>
  <c r="F119"/>
  <c r="E119"/>
  <c r="C119"/>
  <c r="G118"/>
  <c r="F118"/>
  <c r="E118"/>
  <c r="C118"/>
  <c r="G117"/>
  <c r="F117"/>
  <c r="E117"/>
  <c r="C117"/>
  <c r="G115"/>
  <c r="F115"/>
  <c r="E115"/>
  <c r="C115"/>
  <c r="G113"/>
  <c r="F113"/>
  <c r="E113"/>
  <c r="C113"/>
  <c r="G112"/>
  <c r="F112"/>
  <c r="E112"/>
  <c r="C112"/>
  <c r="G111"/>
  <c r="F111"/>
  <c r="E111"/>
  <c r="C111"/>
  <c r="G109"/>
  <c r="F109"/>
  <c r="E109"/>
  <c r="C109"/>
  <c r="G107"/>
  <c r="F107"/>
  <c r="E107"/>
  <c r="C107"/>
  <c r="G106"/>
  <c r="F106"/>
  <c r="E106"/>
  <c r="C106"/>
  <c r="G104"/>
  <c r="F104"/>
  <c r="E104"/>
  <c r="C104"/>
  <c r="G102"/>
  <c r="F102"/>
  <c r="E102"/>
  <c r="C102"/>
  <c r="G101"/>
  <c r="F101"/>
  <c r="E101"/>
  <c r="C101"/>
  <c r="G100"/>
  <c r="F100"/>
  <c r="E100"/>
  <c r="C100"/>
  <c r="G99"/>
  <c r="F99"/>
  <c r="E99"/>
  <c r="C99"/>
  <c r="G98"/>
  <c r="F98"/>
  <c r="E98"/>
  <c r="C98"/>
  <c r="G97"/>
  <c r="F97"/>
  <c r="E97"/>
  <c r="C97"/>
  <c r="G96"/>
  <c r="F96"/>
  <c r="E96"/>
  <c r="C96"/>
  <c r="G95"/>
  <c r="F95"/>
  <c r="E95"/>
  <c r="C95"/>
  <c r="G93"/>
  <c r="F93"/>
  <c r="E93"/>
  <c r="C93"/>
  <c r="G91"/>
  <c r="F91"/>
  <c r="E91"/>
  <c r="C91"/>
  <c r="G88"/>
  <c r="F88"/>
  <c r="E88"/>
  <c r="C88"/>
  <c r="G85"/>
  <c r="F85"/>
  <c r="E85"/>
  <c r="C85"/>
  <c r="G83"/>
  <c r="F83"/>
  <c r="E83"/>
  <c r="C83"/>
  <c r="G82"/>
  <c r="F82"/>
  <c r="E82"/>
  <c r="C82"/>
  <c r="G81"/>
  <c r="F81"/>
  <c r="E81"/>
  <c r="C81"/>
  <c r="G79"/>
  <c r="F79"/>
  <c r="E79"/>
  <c r="C79"/>
  <c r="G77"/>
  <c r="F77"/>
  <c r="E77"/>
  <c r="C77"/>
  <c r="G76"/>
  <c r="F76"/>
  <c r="E76"/>
  <c r="C76"/>
  <c r="G75"/>
  <c r="F75"/>
  <c r="E75"/>
  <c r="C75"/>
  <c r="G74"/>
  <c r="F74"/>
  <c r="E74"/>
  <c r="C74"/>
  <c r="G72"/>
  <c r="F72"/>
  <c r="E72"/>
  <c r="C72"/>
  <c r="G67"/>
  <c r="F67"/>
  <c r="E67"/>
  <c r="C67"/>
  <c r="G63"/>
  <c r="F63"/>
  <c r="E63"/>
  <c r="C63"/>
  <c r="G61"/>
  <c r="F61"/>
  <c r="E61"/>
  <c r="C61"/>
  <c r="G56"/>
  <c r="F56"/>
  <c r="E56"/>
  <c r="C56"/>
  <c r="G54"/>
  <c r="F54"/>
  <c r="E54"/>
  <c r="C54"/>
  <c r="G50"/>
  <c r="F50"/>
  <c r="E50"/>
  <c r="C50"/>
  <c r="G49"/>
  <c r="F49"/>
  <c r="E49"/>
  <c r="C49"/>
  <c r="G47"/>
  <c r="F47"/>
  <c r="E47"/>
  <c r="C47"/>
  <c r="G45"/>
  <c r="F45"/>
  <c r="E45"/>
  <c r="C45"/>
  <c r="G44"/>
  <c r="F44"/>
  <c r="E44"/>
  <c r="C44"/>
  <c r="G43"/>
  <c r="F43"/>
  <c r="E43"/>
  <c r="C43"/>
  <c r="G42"/>
  <c r="F42"/>
  <c r="E42"/>
  <c r="C42"/>
  <c r="G41"/>
  <c r="F41"/>
  <c r="E41"/>
  <c r="C41"/>
  <c r="G39"/>
  <c r="F39"/>
  <c r="E39"/>
  <c r="C39"/>
  <c r="G37"/>
  <c r="F37"/>
  <c r="E37"/>
  <c r="C37"/>
  <c r="G36"/>
  <c r="F36"/>
  <c r="E36"/>
  <c r="C36"/>
  <c r="G34"/>
  <c r="F34"/>
  <c r="E34"/>
  <c r="C34"/>
  <c r="G32"/>
  <c r="F32"/>
  <c r="E32"/>
  <c r="C32"/>
  <c r="G31"/>
  <c r="F31"/>
  <c r="E31"/>
  <c r="C31"/>
  <c r="G30"/>
  <c r="F30"/>
  <c r="E30"/>
  <c r="C30"/>
  <c r="G29"/>
  <c r="F29"/>
  <c r="E29"/>
  <c r="C29"/>
  <c r="G27"/>
  <c r="F27"/>
  <c r="E27"/>
  <c r="C27"/>
  <c r="G21"/>
  <c r="F21"/>
  <c r="E21"/>
  <c r="C21"/>
  <c r="G19"/>
  <c r="F19"/>
  <c r="E19"/>
  <c r="C19"/>
  <c r="G17"/>
  <c r="F17"/>
  <c r="E17"/>
  <c r="C17"/>
  <c r="G16"/>
  <c r="F16"/>
  <c r="E16"/>
  <c r="C16"/>
  <c r="G15"/>
  <c r="F15"/>
  <c r="E15"/>
  <c r="C15"/>
  <c r="G14"/>
  <c r="F14"/>
  <c r="E14"/>
  <c r="C14"/>
  <c r="G13"/>
  <c r="F13"/>
  <c r="E13"/>
  <c r="C13"/>
  <c r="G11"/>
  <c r="F11"/>
  <c r="E11"/>
  <c r="C11"/>
  <c r="G9"/>
  <c r="F9"/>
  <c r="E9"/>
  <c r="C9"/>
  <c r="K30" i="14" l="1"/>
  <c r="G30"/>
  <c r="F30"/>
  <c r="E30"/>
  <c r="K28"/>
  <c r="G28"/>
  <c r="F28"/>
  <c r="E28"/>
  <c r="K26"/>
  <c r="G26"/>
  <c r="F26"/>
  <c r="E26"/>
  <c r="D26"/>
  <c r="K22"/>
  <c r="G22"/>
  <c r="F22"/>
  <c r="E22"/>
  <c r="D22"/>
  <c r="K21"/>
  <c r="G21"/>
  <c r="F21"/>
  <c r="E21"/>
  <c r="D21"/>
  <c r="K16"/>
  <c r="G16"/>
  <c r="F16"/>
  <c r="E16"/>
  <c r="K11"/>
  <c r="G11"/>
  <c r="F11"/>
  <c r="E11"/>
  <c r="D11"/>
  <c r="C11"/>
  <c r="B11"/>
  <c r="B125" i="13"/>
  <c r="B124"/>
  <c r="K122"/>
  <c r="J122"/>
  <c r="I122"/>
  <c r="H122"/>
  <c r="G122"/>
  <c r="F122"/>
  <c r="E122"/>
  <c r="D122"/>
  <c r="C122"/>
  <c r="B120"/>
  <c r="B119"/>
  <c r="B118"/>
  <c r="K116"/>
  <c r="J116"/>
  <c r="I116"/>
  <c r="H116"/>
  <c r="G116"/>
  <c r="F116"/>
  <c r="E116"/>
  <c r="D116"/>
  <c r="C116"/>
  <c r="B116"/>
  <c r="B114"/>
  <c r="B113"/>
  <c r="K111"/>
  <c r="J111"/>
  <c r="I111"/>
  <c r="H111"/>
  <c r="G111"/>
  <c r="F111"/>
  <c r="E111"/>
  <c r="D111"/>
  <c r="C111"/>
  <c r="B111"/>
  <c r="B106"/>
  <c r="B105"/>
  <c r="B104"/>
  <c r="B103"/>
  <c r="K101"/>
  <c r="J101"/>
  <c r="I101"/>
  <c r="H101"/>
  <c r="G101"/>
  <c r="F101"/>
  <c r="E101"/>
  <c r="D101"/>
  <c r="C101"/>
  <c r="B101" s="1"/>
  <c r="B99"/>
  <c r="B98"/>
  <c r="K96"/>
  <c r="J96"/>
  <c r="I96"/>
  <c r="H96"/>
  <c r="G96"/>
  <c r="F96"/>
  <c r="E96"/>
  <c r="D96"/>
  <c r="C96"/>
  <c r="B82"/>
  <c r="B81"/>
  <c r="B80"/>
  <c r="K78"/>
  <c r="J78"/>
  <c r="I78"/>
  <c r="H78"/>
  <c r="G78"/>
  <c r="F78"/>
  <c r="E78"/>
  <c r="D78"/>
  <c r="C78"/>
  <c r="B78"/>
  <c r="B76"/>
  <c r="B75"/>
  <c r="B74"/>
  <c r="B73"/>
  <c r="K71"/>
  <c r="J71"/>
  <c r="I71"/>
  <c r="H71"/>
  <c r="G71"/>
  <c r="F71"/>
  <c r="E71"/>
  <c r="D71"/>
  <c r="C71"/>
  <c r="B71"/>
  <c r="B66"/>
  <c r="B65"/>
  <c r="B64"/>
  <c r="B63"/>
  <c r="B62"/>
  <c r="B61"/>
  <c r="K59"/>
  <c r="J59"/>
  <c r="I59"/>
  <c r="H59"/>
  <c r="G59"/>
  <c r="F59"/>
  <c r="E59"/>
  <c r="D59"/>
  <c r="C59"/>
  <c r="B59" s="1"/>
  <c r="B57"/>
  <c r="B56"/>
  <c r="B55"/>
  <c r="K53"/>
  <c r="J53"/>
  <c r="I53"/>
  <c r="H53"/>
  <c r="G53"/>
  <c r="F53"/>
  <c r="E53"/>
  <c r="D53"/>
  <c r="C53"/>
  <c r="B53" s="1"/>
  <c r="B39"/>
  <c r="B38"/>
  <c r="B37"/>
  <c r="K35"/>
  <c r="I35"/>
  <c r="H35"/>
  <c r="G35"/>
  <c r="F35"/>
  <c r="E35"/>
  <c r="D35"/>
  <c r="C35"/>
  <c r="B33"/>
  <c r="B32"/>
  <c r="K30"/>
  <c r="J30"/>
  <c r="I30"/>
  <c r="H30"/>
  <c r="G30"/>
  <c r="F30"/>
  <c r="E30"/>
  <c r="D30"/>
  <c r="C30"/>
  <c r="B28"/>
  <c r="B27"/>
  <c r="K25"/>
  <c r="J25"/>
  <c r="I25"/>
  <c r="H25"/>
  <c r="G25"/>
  <c r="F25"/>
  <c r="E25"/>
  <c r="D25"/>
  <c r="C25"/>
  <c r="B23"/>
  <c r="B22"/>
  <c r="B21"/>
  <c r="K19"/>
  <c r="J19"/>
  <c r="I19"/>
  <c r="H19"/>
  <c r="G19"/>
  <c r="F19"/>
  <c r="E19"/>
  <c r="D19"/>
  <c r="C19"/>
  <c r="B17"/>
  <c r="B16"/>
  <c r="B15"/>
  <c r="B14"/>
  <c r="K12"/>
  <c r="J12"/>
  <c r="I12"/>
  <c r="H12"/>
  <c r="G12"/>
  <c r="F12"/>
  <c r="E12"/>
  <c r="D12"/>
  <c r="C12"/>
  <c r="B12" s="1"/>
  <c r="B10"/>
  <c r="B19" l="1"/>
  <c r="B25"/>
  <c r="B35"/>
  <c r="B30"/>
  <c r="B96"/>
  <c r="B122"/>
  <c r="G40" i="9"/>
  <c r="F40"/>
  <c r="C40"/>
  <c r="G31"/>
  <c r="F31"/>
  <c r="C31"/>
  <c r="G25"/>
  <c r="F25"/>
  <c r="C25"/>
  <c r="G20"/>
  <c r="F20"/>
  <c r="C20"/>
  <c r="G9"/>
  <c r="F9"/>
  <c r="C9"/>
  <c r="E40"/>
  <c r="E31"/>
  <c r="E25"/>
  <c r="E20"/>
  <c r="E9"/>
  <c r="E44" i="8"/>
  <c r="E38"/>
  <c r="E31"/>
  <c r="E26"/>
  <c r="E17"/>
  <c r="E9"/>
  <c r="G44"/>
  <c r="F44"/>
  <c r="C44"/>
  <c r="G38"/>
  <c r="F38"/>
  <c r="C38"/>
  <c r="G31"/>
  <c r="F31"/>
  <c r="C31"/>
  <c r="G26"/>
  <c r="F26"/>
  <c r="C26"/>
  <c r="G17"/>
  <c r="F17"/>
  <c r="C17"/>
  <c r="G9"/>
  <c r="F9"/>
  <c r="C9"/>
  <c r="E37" i="7"/>
  <c r="E32"/>
  <c r="E25"/>
  <c r="G37"/>
  <c r="F37"/>
  <c r="C37"/>
  <c r="G32"/>
  <c r="F32"/>
  <c r="C32"/>
  <c r="G25"/>
  <c r="F25"/>
  <c r="C25"/>
  <c r="E19"/>
  <c r="G19"/>
  <c r="F19"/>
  <c r="C19"/>
  <c r="G11"/>
  <c r="F11"/>
  <c r="G9"/>
  <c r="F9"/>
  <c r="E9"/>
  <c r="C9"/>
  <c r="E11"/>
  <c r="C11"/>
  <c r="E25" i="6"/>
  <c r="E24"/>
  <c r="E23"/>
  <c r="E22"/>
  <c r="E21"/>
  <c r="E20"/>
  <c r="E19"/>
  <c r="E18"/>
  <c r="E17"/>
  <c r="E16"/>
  <c r="E15"/>
  <c r="E14"/>
  <c r="E13"/>
  <c r="E12"/>
  <c r="E11"/>
  <c r="E10"/>
  <c r="E9"/>
  <c r="D29" i="1"/>
  <c r="D28"/>
  <c r="D27"/>
  <c r="D26"/>
  <c r="D25"/>
  <c r="D24"/>
  <c r="D23"/>
  <c r="D22"/>
  <c r="D21"/>
  <c r="D20"/>
  <c r="D19"/>
  <c r="D18"/>
  <c r="D17"/>
  <c r="D16"/>
  <c r="D15"/>
  <c r="D14"/>
  <c r="D13"/>
  <c r="N11" i="3" l="1"/>
</calcChain>
</file>

<file path=xl/sharedStrings.xml><?xml version="1.0" encoding="utf-8"?>
<sst xmlns="http://schemas.openxmlformats.org/spreadsheetml/2006/main" count="931" uniqueCount="450">
  <si>
    <t xml:space="preserve">                         POSTĘPOWANIACH PRZYGOTOWAWCZYCH W 2014 R.</t>
  </si>
  <si>
    <t xml:space="preserve">                         ASCERTAINED CRIMES BY THE POLICE IN COMPLETED PREPARATORY</t>
  </si>
  <si>
    <t xml:space="preserve">                         PROCEEDINGS IN 2014</t>
  </si>
  <si>
    <t xml:space="preserve">                      </t>
  </si>
  <si>
    <r>
      <t xml:space="preserve">WOJEWÓDZWA
</t>
    </r>
    <r>
      <rPr>
        <i/>
        <sz val="11"/>
        <rFont val="Times New Roman CE"/>
        <charset val="238"/>
      </rPr>
      <t>VOIVODSHIPS</t>
    </r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</si>
  <si>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</si>
  <si>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Z liczby ogółem    </t>
    </r>
    <r>
      <rPr>
        <i/>
        <sz val="10"/>
        <rFont val="Times New Roman CE"/>
        <family val="1"/>
        <charset val="238"/>
      </rPr>
      <t>Of total</t>
    </r>
  </si>
  <si>
    <r>
      <t xml:space="preserve">miasta
</t>
    </r>
    <r>
      <rPr>
        <i/>
        <sz val="10"/>
        <rFont val="Times New Roman CE"/>
        <family val="1"/>
        <charset val="238"/>
      </rPr>
      <t>urban 
areas</t>
    </r>
  </si>
  <si>
    <r>
      <t xml:space="preserve">wieś
</t>
    </r>
    <r>
      <rPr>
        <i/>
        <sz val="10"/>
        <rFont val="Times New Roman CE"/>
        <charset val="238"/>
      </rPr>
      <t>rural
areas</t>
    </r>
  </si>
  <si>
    <r>
      <t xml:space="preserve">przestępstwa
o charakterze
</t>
    </r>
    <r>
      <rPr>
        <i/>
        <sz val="10"/>
        <rFont val="Times New Roman CE"/>
        <charset val="238"/>
      </rPr>
      <t>type of crime</t>
    </r>
  </si>
  <si>
    <r>
      <t>kryminal-
nym</t>
    </r>
    <r>
      <rPr>
        <i/>
        <sz val="10"/>
        <rFont val="Times New Roman CE"/>
        <family val="1"/>
        <charset val="238"/>
      </rPr>
      <t xml:space="preserve">
criminal</t>
    </r>
  </si>
  <si>
    <r>
      <t xml:space="preserve">gospo-
darczym
</t>
    </r>
    <r>
      <rPr>
        <i/>
        <sz val="10"/>
        <rFont val="Times New Roman CE"/>
        <family val="1"/>
        <charset val="238"/>
      </rPr>
      <t>economic</t>
    </r>
  </si>
  <si>
    <r>
      <t xml:space="preserve">POLSKA   </t>
    </r>
    <r>
      <rPr>
        <b/>
        <i/>
        <sz val="11"/>
        <rFont val="Times New Roman CE"/>
        <family val="1"/>
        <charset val="238"/>
      </rPr>
      <t>POLAND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</si>
  <si>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</si>
  <si>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</si>
  <si>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</si>
  <si>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</si>
  <si>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</si>
  <si>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</si>
  <si>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</si>
  <si>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</si>
  <si>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</si>
  <si>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</si>
  <si>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</si>
  <si>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</si>
  <si>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</si>
  <si>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</si>
  <si>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</si>
  <si>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</si>
  <si>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Ź r ó d ł o: dane Komendy Głównej Policji.</t>
  </si>
  <si>
    <t>N o t e. Since 2014 data excluding punishable acts committed by juveniles.</t>
  </si>
  <si>
    <t>S o u r c e: data of the National Police Headquarters.</t>
  </si>
  <si>
    <t xml:space="preserve">                           PRZEZ POLICJĘ  W 2014 R.</t>
  </si>
  <si>
    <t xml:space="preserve">                           RATES OF DETECTABILITY OF DELINQUENTS IN ASCERTAINED CRIMES </t>
  </si>
  <si>
    <t xml:space="preserve">                           BY THE POLICE IN 2014</t>
  </si>
  <si>
    <r>
      <t>WOJEWÓDZTWA</t>
    </r>
    <r>
      <rPr>
        <i/>
        <sz val="10"/>
        <rFont val="Times New Roman CE"/>
        <family val="1"/>
        <charset val="238"/>
      </rPr>
      <t xml:space="preserve">
VOIVODSHIPS</t>
    </r>
  </si>
  <si>
    <r>
      <t>Ogółem</t>
    </r>
    <r>
      <rPr>
        <i/>
        <sz val="10"/>
        <rFont val="Times New Roman CE"/>
        <family val="1"/>
        <charset val="238"/>
      </rPr>
      <t xml:space="preserve">
Total</t>
    </r>
  </si>
  <si>
    <r>
      <t xml:space="preserve">W tym rodzaje przestępstw przeciwko     </t>
    </r>
    <r>
      <rPr>
        <i/>
        <sz val="10"/>
        <rFont val="Times New Roman CE"/>
        <family val="1"/>
        <charset val="238"/>
      </rPr>
      <t>Of which type of crime against</t>
    </r>
  </si>
  <si>
    <r>
      <t xml:space="preserve">życiu
i zdrowiu
</t>
    </r>
    <r>
      <rPr>
        <i/>
        <sz val="10"/>
        <rFont val="Times New Roman CE"/>
        <family val="1"/>
        <charset val="238"/>
      </rPr>
      <t>life
and
health</t>
    </r>
  </si>
  <si>
    <r>
      <t xml:space="preserve">bezpie-
czeństwu
powszech-
nemu
i bezpie-
czeństwu
w komuni-
kacji
</t>
    </r>
    <r>
      <rPr>
        <i/>
        <sz val="10"/>
        <rFont val="Times New Roman CE"/>
        <family val="1"/>
        <charset val="238"/>
      </rPr>
      <t>public
safety and
safety in
transport</t>
    </r>
  </si>
  <si>
    <r>
      <t xml:space="preserve">wolności,
wolności
sumienia
i wyznania
</t>
    </r>
    <r>
      <rPr>
        <i/>
        <sz val="10"/>
        <rFont val="Times New Roman CE"/>
        <family val="1"/>
        <charset val="238"/>
      </rPr>
      <t>freedom,
freedom
of con-
science
and
religion</t>
    </r>
  </si>
  <si>
    <r>
      <t xml:space="preserve">wolności
seksualnej
i obyczaj-
ności
</t>
    </r>
    <r>
      <rPr>
        <i/>
        <sz val="10"/>
        <rFont val="Times New Roman CE"/>
        <family val="1"/>
        <charset val="238"/>
      </rPr>
      <t>sexual
freedom
and
morals</t>
    </r>
  </si>
  <si>
    <r>
      <t xml:space="preserve">rodzinie
i opiece
</t>
    </r>
    <r>
      <rPr>
        <i/>
        <sz val="10"/>
        <rFont val="Times New Roman CE"/>
        <family val="1"/>
        <charset val="238"/>
      </rPr>
      <t>the family
and
guardian-
ship</t>
    </r>
  </si>
  <si>
    <r>
      <t xml:space="preserve">czci i nie-
tykalności
cielesnej
</t>
    </r>
    <r>
      <rPr>
        <i/>
        <sz val="10"/>
        <rFont val="Times New Roman CE"/>
        <family val="1"/>
        <charset val="238"/>
      </rPr>
      <t>good
name
and per-
sonal
integrity</t>
    </r>
  </si>
  <si>
    <r>
      <t xml:space="preserve">mieniu
</t>
    </r>
    <r>
      <rPr>
        <i/>
        <sz val="10"/>
        <rFont val="Times New Roman CE"/>
        <family val="1"/>
        <charset val="238"/>
      </rPr>
      <t>property</t>
    </r>
  </si>
  <si>
    <r>
      <t xml:space="preserve">w %     </t>
    </r>
    <r>
      <rPr>
        <i/>
        <sz val="10"/>
        <rFont val="Times New Roman CE"/>
        <family val="1"/>
        <charset val="238"/>
      </rPr>
      <t>in %</t>
    </r>
  </si>
  <si>
    <r>
      <t xml:space="preserve">POLSKA  </t>
    </r>
    <r>
      <rPr>
        <b/>
        <i/>
        <sz val="11"/>
        <rFont val="Times New Roman CE"/>
        <family val="1"/>
        <charset val="238"/>
      </rPr>
      <t>POLAND</t>
    </r>
  </si>
  <si>
    <t xml:space="preserve">                       W ZAKOŃCZONYCH POSTĘPOWANIACH PRZYGOTOWAWCZYCH  </t>
  </si>
  <si>
    <t xml:space="preserve">                       WEDŁUG WYBRANYCH RODZAJÓW PRZESTĘPSTW W 2014 R.</t>
  </si>
  <si>
    <t xml:space="preserve">                       ASCERTAINED CRIMES BY THE  POLICE </t>
  </si>
  <si>
    <t xml:space="preserve">                       IN COMPLETED PREPARATORY PROCEEDINGS  BY SELECTED TYPE OF CRIME IN 2014                          </t>
  </si>
  <si>
    <r>
      <t>WOJEWÓDZTWA</t>
    </r>
    <r>
      <rPr>
        <i/>
        <sz val="11"/>
        <rFont val="Times New Roman CE"/>
        <family val="1"/>
        <charset val="238"/>
      </rPr>
      <t xml:space="preserve">
VOIVODSHIPS</t>
    </r>
  </si>
  <si>
    <r>
      <t xml:space="preserve">Przeciwko życiu i zdrowiu
</t>
    </r>
    <r>
      <rPr>
        <i/>
        <sz val="11"/>
        <rFont val="Times New Roman CE"/>
        <charset val="238"/>
      </rPr>
      <t>Against life and health</t>
    </r>
  </si>
  <si>
    <r>
      <t xml:space="preserve">Przeciwko
bezpieczeństwu
powszechnemu
i bezpieczeństwu
w komunikacji
</t>
    </r>
    <r>
      <rPr>
        <i/>
        <sz val="11"/>
        <rFont val="Times New Roman CE"/>
        <family val="1"/>
        <charset val="238"/>
      </rPr>
      <t>Against public safety and safety
in transport</t>
    </r>
  </si>
  <si>
    <r>
      <t xml:space="preserve">Prze-
ciwko
wolności,
wolności
sumienia
i wyznania
</t>
    </r>
    <r>
      <rPr>
        <i/>
        <sz val="11"/>
        <rFont val="Times New Roman CE"/>
        <family val="1"/>
        <charset val="238"/>
      </rPr>
      <t>Against
freedom,
freedom
of con-
science
and
religion</t>
    </r>
  </si>
  <si>
    <r>
      <t xml:space="preserve">Przeciwko
wolności
seksualnej
i obyczajności
</t>
    </r>
    <r>
      <rPr>
        <i/>
        <sz val="11"/>
        <rFont val="Times New Roman CE"/>
        <family val="1"/>
        <charset val="238"/>
      </rPr>
      <t>Against sexual freedom
and morals</t>
    </r>
  </si>
  <si>
    <r>
      <t xml:space="preserve">Prze-
ciwko
rodzinie
i opiece
</t>
    </r>
    <r>
      <rPr>
        <i/>
        <sz val="11"/>
        <rFont val="Times New Roman CE"/>
        <family val="1"/>
        <charset val="238"/>
      </rPr>
      <t>Against 
the
family
and
guar-
dian-
ship</t>
    </r>
  </si>
  <si>
    <r>
      <t xml:space="preserve">Prze-
ciwko
mieniu
</t>
    </r>
    <r>
      <rPr>
        <i/>
        <sz val="11"/>
        <rFont val="Times New Roman CE"/>
        <family val="1"/>
        <charset val="238"/>
      </rPr>
      <t>Against
property</t>
    </r>
  </si>
  <si>
    <r>
      <t>Przestępstwa z ustaw szczególnych</t>
    </r>
    <r>
      <rPr>
        <i/>
        <sz val="11"/>
        <rFont val="Times New Roman CE"/>
        <family val="1"/>
        <charset val="238"/>
      </rPr>
      <t xml:space="preserve">                      - </t>
    </r>
    <r>
      <rPr>
        <sz val="11"/>
        <rFont val="Times New Roman CE"/>
        <family val="1"/>
        <charset val="238"/>
      </rPr>
      <t>o przeciw-działaniu narkomani</t>
    </r>
    <r>
      <rPr>
        <i/>
        <sz val="11"/>
        <rFont val="Times New Roman CE"/>
        <family val="1"/>
        <charset val="238"/>
      </rPr>
      <t xml:space="preserve"> Crimes by specific laws - on Fighting Drug Addiction</t>
    </r>
  </si>
  <si>
    <r>
      <t>ogółem</t>
    </r>
    <r>
      <rPr>
        <i/>
        <sz val="11"/>
        <rFont val="Times New Roman CE"/>
        <family val="1"/>
        <charset val="238"/>
      </rPr>
      <t xml:space="preserve">
total</t>
    </r>
  </si>
  <si>
    <r>
      <t xml:space="preserve">w tym     </t>
    </r>
    <r>
      <rPr>
        <i/>
        <sz val="11"/>
        <rFont val="Times New Roman CE"/>
        <family val="1"/>
        <charset val="238"/>
      </rPr>
      <t>of which</t>
    </r>
  </si>
  <si>
    <r>
      <t xml:space="preserve">w tym
drogowe
</t>
    </r>
    <r>
      <rPr>
        <i/>
        <sz val="11"/>
        <rFont val="Times New Roman CE"/>
        <family val="1"/>
        <charset val="238"/>
      </rPr>
      <t>of which
traffic</t>
    </r>
  </si>
  <si>
    <r>
      <t xml:space="preserve">w tym
zgwał-
cenie
</t>
    </r>
    <r>
      <rPr>
        <i/>
        <sz val="11"/>
        <rFont val="Times New Roman CE"/>
        <family val="1"/>
        <charset val="238"/>
      </rPr>
      <t>of which
rape</t>
    </r>
  </si>
  <si>
    <r>
      <t xml:space="preserve">zabój-
stwo
</t>
    </r>
    <r>
      <rPr>
        <i/>
        <sz val="11"/>
        <rFont val="Times New Roman CE"/>
        <family val="1"/>
        <charset val="238"/>
      </rPr>
      <t>homi-
cide</t>
    </r>
  </si>
  <si>
    <r>
      <t xml:space="preserve">uszczerbek
na zdrowiu,
udział
w bójce
lub
pobiciu
</t>
    </r>
    <r>
      <rPr>
        <i/>
        <sz val="11"/>
        <rFont val="Times New Roman CE"/>
        <family val="1"/>
        <charset val="238"/>
      </rPr>
      <t>damage
to health,
partici-
pation
in violence
or assault</t>
    </r>
  </si>
  <si>
    <t>I.</t>
  </si>
  <si>
    <t>Lp.</t>
  </si>
  <si>
    <t xml:space="preserve">                                                                     REGIONY</t>
  </si>
  <si>
    <t xml:space="preserve">Polska </t>
  </si>
  <si>
    <t>Centralny</t>
  </si>
  <si>
    <t>Południowy</t>
  </si>
  <si>
    <t>Wschodni</t>
  </si>
  <si>
    <t>Północno-
-zachodni</t>
  </si>
  <si>
    <t>Południowo-
-zachodni</t>
  </si>
  <si>
    <t xml:space="preserve">Północny </t>
  </si>
  <si>
    <t>Zachodnio-pomorskie</t>
  </si>
  <si>
    <t>REGIONS</t>
  </si>
  <si>
    <t>No.</t>
  </si>
  <si>
    <t>WYSZCZEGÓLNIENIE</t>
  </si>
  <si>
    <t>SPECIFICATION</t>
  </si>
  <si>
    <t>Wymiar sprawiedliwości</t>
  </si>
  <si>
    <t>Justice</t>
  </si>
  <si>
    <r>
      <t>Przestępstwa stwierdzone</t>
    </r>
    <r>
      <rPr>
        <i/>
        <vertAlign val="superscript"/>
        <sz val="10"/>
        <rFont val="Arial CE"/>
        <charset val="238"/>
      </rPr>
      <t>a</t>
    </r>
    <r>
      <rPr>
        <sz val="10"/>
        <rFont val="Arial CE"/>
        <family val="2"/>
        <charset val="238"/>
      </rPr>
      <t xml:space="preserve"> na 10 tys. ludności ………………………...……..</t>
    </r>
  </si>
  <si>
    <t>;000</t>
  </si>
  <si>
    <r>
      <t>Ascertained crimes</t>
    </r>
    <r>
      <rPr>
        <i/>
        <vertAlign val="superscript"/>
        <sz val="10"/>
        <rFont val="Arial CE"/>
        <charset val="238"/>
      </rPr>
      <t>a</t>
    </r>
    <r>
      <rPr>
        <i/>
        <sz val="10"/>
        <rFont val="Arial CE"/>
        <charset val="238"/>
      </rPr>
      <t xml:space="preserve"> per 10 thous. population</t>
    </r>
  </si>
  <si>
    <r>
      <t>Wskaźnik wykrywalności sprawców przestępstw stwierdzonych</t>
    </r>
    <r>
      <rPr>
        <i/>
        <vertAlign val="superscript"/>
        <sz val="10"/>
        <rFont val="Arial CE"/>
        <charset val="238"/>
      </rPr>
      <t>a</t>
    </r>
    <r>
      <rPr>
        <sz val="10"/>
        <rFont val="Arial CE"/>
        <family val="2"/>
        <charset val="238"/>
      </rPr>
      <t xml:space="preserve"> w % ……..</t>
    </r>
  </si>
  <si>
    <r>
      <t>Rate of detectability of delinquents in ascertained crimes</t>
    </r>
    <r>
      <rPr>
        <i/>
        <vertAlign val="superscript"/>
        <sz val="10"/>
        <rFont val="Arial CE"/>
        <charset val="238"/>
      </rPr>
      <t>a</t>
    </r>
    <r>
      <rPr>
        <i/>
        <sz val="10"/>
        <rFont val="Arial CE"/>
        <charset val="238"/>
      </rPr>
      <t xml:space="preserve"> in %</t>
    </r>
  </si>
  <si>
    <r>
      <t xml:space="preserve">     </t>
    </r>
    <r>
      <rPr>
        <i/>
        <sz val="10"/>
        <rFont val="Arial"/>
        <family val="2"/>
        <charset val="238"/>
      </rPr>
      <t>a</t>
    </r>
    <r>
      <rPr>
        <sz val="10"/>
        <rFont val="Arial"/>
        <family val="2"/>
      </rPr>
      <t xml:space="preserve"> Przez Policję w zakończonych postępowaniach przygotowawczych.</t>
    </r>
    <r>
      <rPr>
        <i/>
        <sz val="10"/>
        <rFont val="Arial"/>
        <family val="2"/>
        <charset val="238"/>
      </rPr>
      <t xml:space="preserve"> </t>
    </r>
  </si>
  <si>
    <t xml:space="preserve">     a By the Police in completed preparatory proceedings. </t>
  </si>
  <si>
    <t>II.  WAŻNIEJSZE DANE O WOJEWÓDZTWACH (NTS 2) (cd.)</t>
  </si>
  <si>
    <t xml:space="preserve">    MAJOR DATA ON  VOIVODSHIPS (NTS 2) (cont.)</t>
  </si>
  <si>
    <t xml:space="preserve">     C. WARUNKI ŻYCIA LUDNOŚCI (cd.)</t>
  </si>
  <si>
    <t xml:space="preserve">          LIVING CONDITIONS OF POPULATION (cont.)</t>
  </si>
  <si>
    <r>
      <t xml:space="preserve">Lp.
</t>
    </r>
    <r>
      <rPr>
        <i/>
        <sz val="10"/>
        <rFont val="Times New Roman CE"/>
        <family val="1"/>
        <charset val="238"/>
      </rPr>
      <t>No.</t>
    </r>
  </si>
  <si>
    <r>
      <t xml:space="preserve">WOJEWÓDZTWA
</t>
    </r>
    <r>
      <rPr>
        <i/>
        <sz val="10"/>
        <rFont val="Times New Roman CE"/>
        <charset val="238"/>
      </rPr>
      <t>VOIVODSHIPS</t>
    </r>
  </si>
  <si>
    <r>
      <t>Wskaźnik wykrywalności
sprawców przestępstw
stwierdzonych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w %
</t>
    </r>
    <r>
      <rPr>
        <i/>
        <sz val="10"/>
        <rFont val="Times New Roman"/>
        <family val="1"/>
        <charset val="238"/>
      </rPr>
      <t>Rate of  detectability
of delinquents
 in ascertained 
crimes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i/>
        <sz val="10"/>
        <rFont val="Times New Roman"/>
        <family val="1"/>
        <charset val="238"/>
      </rPr>
      <t>in %</t>
    </r>
  </si>
  <si>
    <r>
      <t>Nieletni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>, wobec których 
prawomocnie orzeczono 
środki wychowawcze,
poprawcze lub kary</t>
    </r>
    <r>
      <rPr>
        <i/>
        <vertAlign val="super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Juveniles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 with respect
 to whom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educational or correctional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measures or penalties were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 adjudicated and upheld</t>
    </r>
    <r>
      <rPr>
        <i/>
        <vertAlign val="superscript"/>
        <sz val="10"/>
        <rFont val="Times New Roman"/>
        <family val="1"/>
        <charset val="238"/>
      </rPr>
      <t>e</t>
    </r>
    <r>
      <rPr>
        <i/>
        <sz val="10"/>
        <rFont val="Times New Roman"/>
        <family val="1"/>
        <charset val="238"/>
      </rPr>
      <t xml:space="preserve"> </t>
    </r>
  </si>
  <si>
    <r>
      <t>Dorośli</t>
    </r>
    <r>
      <rPr>
        <i/>
        <vertAlign val="super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>skazani</t>
    </r>
    <r>
      <rPr>
        <i/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prawomocnie</t>
    </r>
    <r>
      <rPr>
        <i/>
        <vertAlign val="superscript"/>
        <sz val="10"/>
        <rFont val="Times New Roman"/>
        <family val="1"/>
        <charset val="238"/>
      </rPr>
      <t xml:space="preserve">g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Adults</t>
    </r>
    <r>
      <rPr>
        <i/>
        <vertAlign val="superscript"/>
        <sz val="10"/>
        <rFont val="Times New Roman"/>
        <family val="1"/>
        <charset val="238"/>
      </rPr>
      <t>d</t>
    </r>
    <r>
      <rPr>
        <i/>
        <sz val="10"/>
        <rFont val="Times New Roman"/>
        <family val="1"/>
        <charset val="238"/>
      </rPr>
      <t xml:space="preserve"> validly sentenced</t>
    </r>
    <r>
      <rPr>
        <i/>
        <vertAlign val="superscript"/>
        <sz val="10"/>
        <rFont val="Times New Roman"/>
        <family val="1"/>
        <charset val="238"/>
      </rPr>
      <t>g</t>
    </r>
    <r>
      <rPr>
        <i/>
        <sz val="10"/>
        <rFont val="Times New Roman"/>
        <family val="1"/>
        <charset val="238"/>
      </rPr>
      <t xml:space="preserve"> </t>
    </r>
  </si>
  <si>
    <t>Lp.
No.</t>
  </si>
  <si>
    <r>
      <t xml:space="preserve">w liczbach 
bezwzględ-nych
</t>
    </r>
    <r>
      <rPr>
        <i/>
        <sz val="10"/>
        <rFont val="Times New Roman"/>
        <family val="1"/>
        <charset val="238"/>
      </rPr>
      <t>in absolute 
number</t>
    </r>
  </si>
  <si>
    <r>
      <t xml:space="preserve">na 10 tys. 
ludności 
danej grupy wieku
</t>
    </r>
    <r>
      <rPr>
        <i/>
        <sz val="10"/>
        <rFont val="Times New Roman"/>
        <family val="1"/>
        <charset val="238"/>
      </rPr>
      <t xml:space="preserve">per 10 thous.
population of 
a given age group </t>
    </r>
  </si>
  <si>
    <r>
      <t xml:space="preserve">POLSKA    </t>
    </r>
    <r>
      <rPr>
        <b/>
        <i/>
        <sz val="10"/>
        <rFont val="Times New Roman CE"/>
        <family val="1"/>
        <charset val="238"/>
      </rPr>
      <t>POLAND</t>
    </r>
  </si>
  <si>
    <r>
      <t xml:space="preserve">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family val="1"/>
        <charset val="238"/>
      </rPr>
      <t xml:space="preserve"> </t>
    </r>
    <r>
      <rPr>
        <sz val="10"/>
        <rFont val="Times New Roman CE"/>
        <charset val="238"/>
      </rPr>
      <t xml:space="preserve">Przez Policję w zakończonych postępowaniach przygotowawczych.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>W wieku 13–16 lat. c W sądach powszechnych w zwiazku z czynami karalnymi. d</t>
    </r>
    <r>
      <rPr>
        <i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 xml:space="preserve">W wieku 17 lat i więcej. </t>
    </r>
    <r>
      <rPr>
        <i/>
        <sz val="10"/>
        <rFont val="Times New Roman CE"/>
        <charset val="238"/>
      </rPr>
      <t>e</t>
    </r>
    <r>
      <rPr>
        <sz val="10"/>
        <rFont val="Times New Roman CE"/>
        <charset val="238"/>
      </rPr>
      <t xml:space="preserve"> Przez sądy powszechne za przestępstwa ścigane z oskarżenia publicznego. </t>
    </r>
  </si>
  <si>
    <r>
      <t xml:space="preserve">m Łącznie z prokuraturą.   </t>
    </r>
    <r>
      <rPr>
        <i/>
        <sz val="10"/>
        <color indexed="8"/>
        <rFont val="Times New Roman CE"/>
        <charset val="238"/>
      </rPr>
      <t>n</t>
    </r>
    <r>
      <rPr>
        <sz val="10"/>
        <color indexed="8"/>
        <rFont val="Times New Roman CE"/>
        <charset val="238"/>
      </rPr>
      <t xml:space="preserve"> Łącznie z osobami skazanymi za przestępstwa popełnione za granicą i w miejscu nieokreślonym - nieujętymi w podziale na województwa.</t>
    </r>
  </si>
  <si>
    <r>
      <t xml:space="preserve"> a By the Police and prosecutor's office </t>
    </r>
    <r>
      <rPr>
        <i/>
        <sz val="10"/>
        <color indexed="8"/>
        <rFont val="Times New Roman CE"/>
        <family val="1"/>
        <charset val="238"/>
      </rPr>
      <t xml:space="preserve">in completed preparatory proceedings. b Aged  13–16. </t>
    </r>
    <r>
      <rPr>
        <i/>
        <sz val="10"/>
        <color indexed="8"/>
        <rFont val="Times New Roman CE"/>
        <charset val="238"/>
      </rPr>
      <t>c</t>
    </r>
    <r>
      <rPr>
        <i/>
        <sz val="10"/>
        <color indexed="8"/>
        <rFont val="Times New Roman CE"/>
        <family val="1"/>
        <charset val="238"/>
      </rPr>
      <t xml:space="preserve"> By commoncourts with respect to punishable acts. d Aged 17 years and more. e  By common courts for crimes prosecuted by public accusation. </t>
    </r>
    <r>
      <rPr>
        <i/>
        <sz val="10"/>
        <rFont val="Times New Roman CE"/>
        <charset val="238"/>
      </rPr>
      <t/>
    </r>
  </si>
  <si>
    <r>
      <t xml:space="preserve">m Including prosecutor's office n </t>
    </r>
    <r>
      <rPr>
        <i/>
        <sz val="10"/>
        <color indexed="8"/>
        <rFont val="Times New Roman CE"/>
        <family val="1"/>
        <charset val="238"/>
      </rPr>
      <t>Including persons sentenced for crimes committed abroad and in unspecified place, not included in the division by voivodships.</t>
    </r>
  </si>
  <si>
    <t xml:space="preserve">III. </t>
  </si>
  <si>
    <t>WYBRANE  DANE  O  PODREGIONACH (NTS 3) W  2014 R. (cd.)</t>
  </si>
  <si>
    <t xml:space="preserve">       </t>
  </si>
  <si>
    <t>SELECTED  DATA  ON  SUBREGIONS (NTS 3) IN  2014 (cont.)</t>
  </si>
  <si>
    <r>
      <t xml:space="preserve">Lp.
</t>
    </r>
    <r>
      <rPr>
        <i/>
        <sz val="12"/>
        <rFont val="Times New Roman CE"/>
        <family val="1"/>
        <charset val="238"/>
      </rPr>
      <t>No.</t>
    </r>
  </si>
  <si>
    <r>
      <t>WYSZCZEGÓLNIENIE
S</t>
    </r>
    <r>
      <rPr>
        <i/>
        <sz val="12"/>
        <rFont val="Times New Roman CE"/>
        <family val="1"/>
        <charset val="238"/>
      </rPr>
      <t>PECIFICATION</t>
    </r>
  </si>
  <si>
    <r>
      <t>Przestępstwa</t>
    </r>
    <r>
      <rPr>
        <i/>
        <sz val="12"/>
        <rFont val="Times New Roman CE"/>
        <family val="1"/>
        <charset val="238"/>
      </rPr>
      <t xml:space="preserve"> </t>
    </r>
    <r>
      <rPr>
        <sz val="12"/>
        <rFont val="Times New Roman CE"/>
        <family val="1"/>
        <charset val="238"/>
      </rPr>
      <t>stwierdzone</t>
    </r>
    <r>
      <rPr>
        <i/>
        <vertAlign val="superscript"/>
        <sz val="12"/>
        <rFont val="Times New Roman CE"/>
        <family val="1"/>
        <charset val="238"/>
      </rPr>
      <t>a</t>
    </r>
    <r>
      <rPr>
        <sz val="12"/>
        <rFont val="Times New Roman CE"/>
        <family val="1"/>
        <charset val="238"/>
      </rPr>
      <t xml:space="preserve"> w zakończonych postępowaniach przygotowawczych                                                                                            </t>
    </r>
    <r>
      <rPr>
        <i/>
        <sz val="12"/>
        <rFont val="Times New Roman CE"/>
        <family val="1"/>
        <charset val="238"/>
      </rPr>
      <t xml:space="preserve"> Ascertained crimes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in completed preparatory proceedings</t>
    </r>
  </si>
  <si>
    <r>
      <t xml:space="preserve">ogółem
</t>
    </r>
    <r>
      <rPr>
        <i/>
        <sz val="12"/>
        <rFont val="Times New Roman CE"/>
        <family val="1"/>
        <charset val="238"/>
      </rPr>
      <t>total</t>
    </r>
  </si>
  <si>
    <r>
      <t xml:space="preserve">w tym o charakterze
</t>
    </r>
    <r>
      <rPr>
        <i/>
        <sz val="12"/>
        <rFont val="Times New Roman CE"/>
        <family val="1"/>
        <charset val="238"/>
      </rPr>
      <t xml:space="preserve">of which   </t>
    </r>
    <r>
      <rPr>
        <sz val="12"/>
        <rFont val="Times New Roman CE"/>
        <family val="1"/>
        <charset val="238"/>
      </rPr>
      <t xml:space="preserve">                                                                                                            </t>
    </r>
  </si>
  <si>
    <r>
      <t xml:space="preserve">w liczbach
bezwzględ-
nych
</t>
    </r>
    <r>
      <rPr>
        <i/>
        <sz val="12"/>
        <rFont val="Times New Roman CE"/>
        <family val="1"/>
        <charset val="238"/>
      </rPr>
      <t>in absolute
numbers</t>
    </r>
  </si>
  <si>
    <r>
      <t xml:space="preserve">na 10 tys.
ludności 
</t>
    </r>
    <r>
      <rPr>
        <i/>
        <sz val="12"/>
        <rFont val="Times New Roman CE"/>
        <family val="1"/>
        <charset val="238"/>
      </rPr>
      <t>per
10 thous. 
population</t>
    </r>
  </si>
  <si>
    <r>
      <t xml:space="preserve">wskaźnik
wykry-
walności
sprawców
przestępstw
stwierdzo-
nych w %
</t>
    </r>
    <r>
      <rPr>
        <i/>
        <sz val="12"/>
        <rFont val="Times New Roman CE"/>
        <family val="1"/>
        <charset val="238"/>
      </rPr>
      <t xml:space="preserve">rate
of detecta-
 bility
of delinq-
uents in
ascertained
crimes
in %   </t>
    </r>
  </si>
  <si>
    <r>
      <t xml:space="preserve">kryminal-
nym
</t>
    </r>
    <r>
      <rPr>
        <i/>
        <sz val="12"/>
        <rFont val="Times New Roman CE"/>
        <family val="1"/>
        <charset val="238"/>
      </rPr>
      <t>criminal</t>
    </r>
  </si>
  <si>
    <r>
      <t xml:space="preserve">gospodar- 
czym
</t>
    </r>
    <r>
      <rPr>
        <i/>
        <sz val="12"/>
        <rFont val="Times New Roman CE"/>
        <family val="1"/>
        <charset val="238"/>
      </rPr>
      <t>economic</t>
    </r>
  </si>
  <si>
    <r>
      <t xml:space="preserve">P O L S K A </t>
    </r>
    <r>
      <rPr>
        <b/>
        <i/>
        <sz val="12"/>
        <rFont val="Times New Roman"/>
        <family val="1"/>
        <charset val="238"/>
      </rPr>
      <t xml:space="preserve">   P O L A N D</t>
    </r>
  </si>
  <si>
    <t xml:space="preserve">Dolnośląskie </t>
  </si>
  <si>
    <r>
      <t xml:space="preserve">Podregiony:  </t>
    </r>
    <r>
      <rPr>
        <i/>
        <sz val="12"/>
        <rFont val="Times New Roman"/>
        <family val="1"/>
        <charset val="238"/>
      </rPr>
      <t>Subregions:</t>
    </r>
  </si>
  <si>
    <t xml:space="preserve">     jeleniogórski </t>
  </si>
  <si>
    <t xml:space="preserve">     legnicko-głogowski </t>
  </si>
  <si>
    <t xml:space="preserve">     wałbrzyski </t>
  </si>
  <si>
    <t xml:space="preserve">     wrocławski </t>
  </si>
  <si>
    <t xml:space="preserve">     m. Wrocław </t>
  </si>
  <si>
    <t xml:space="preserve">Kujawsko-pomorskie </t>
  </si>
  <si>
    <t xml:space="preserve">     bydgosko-toruński </t>
  </si>
  <si>
    <t xml:space="preserve">     grudziądzki </t>
  </si>
  <si>
    <t xml:space="preserve">     włocławski </t>
  </si>
  <si>
    <t xml:space="preserve">Lubelskie </t>
  </si>
  <si>
    <t xml:space="preserve">     bialski </t>
  </si>
  <si>
    <t xml:space="preserve">     chełmsko-zamojski </t>
  </si>
  <si>
    <t xml:space="preserve">     lubelski </t>
  </si>
  <si>
    <t xml:space="preserve">     puławski </t>
  </si>
  <si>
    <t xml:space="preserve">Lubuskie </t>
  </si>
  <si>
    <r>
      <t xml:space="preserve">Podregiony: </t>
    </r>
    <r>
      <rPr>
        <i/>
        <sz val="12"/>
        <rFont val="Times New Roman"/>
        <family val="1"/>
        <charset val="238"/>
      </rPr>
      <t xml:space="preserve"> Subregions:</t>
    </r>
  </si>
  <si>
    <t xml:space="preserve">     gorzowski </t>
  </si>
  <si>
    <t xml:space="preserve">     zielonogórski </t>
  </si>
  <si>
    <t xml:space="preserve">Łódzkie </t>
  </si>
  <si>
    <t xml:space="preserve">     łódzki </t>
  </si>
  <si>
    <t xml:space="preserve">     m. Łódź </t>
  </si>
  <si>
    <t xml:space="preserve">     piotrkowski </t>
  </si>
  <si>
    <t xml:space="preserve">     sieradzki </t>
  </si>
  <si>
    <t xml:space="preserve">     skierniewicki </t>
  </si>
  <si>
    <r>
      <t xml:space="preserve">     a</t>
    </r>
    <r>
      <rPr>
        <sz val="11"/>
        <rFont val="Times New Roman"/>
        <family val="1"/>
        <charset val="238"/>
      </rPr>
      <t xml:space="preserve"> Przez Policję.</t>
    </r>
  </si>
  <si>
    <t xml:space="preserve">     a By the Police. </t>
  </si>
  <si>
    <t xml:space="preserve">Małopolskie </t>
  </si>
  <si>
    <t xml:space="preserve">     krakowski </t>
  </si>
  <si>
    <t xml:space="preserve">     m. Kraków </t>
  </si>
  <si>
    <t xml:space="preserve">     nowosądecki </t>
  </si>
  <si>
    <t xml:space="preserve">     oświęcimski </t>
  </si>
  <si>
    <t xml:space="preserve">     tarnowski </t>
  </si>
  <si>
    <t xml:space="preserve">Mazowieckie </t>
  </si>
  <si>
    <t xml:space="preserve">     ciechanowsko-płocki </t>
  </si>
  <si>
    <t xml:space="preserve">     ostrołęcko-siedlecki </t>
  </si>
  <si>
    <t xml:space="preserve">     radomski </t>
  </si>
  <si>
    <t xml:space="preserve">     m. st. Warszawa </t>
  </si>
  <si>
    <t xml:space="preserve">     warszawski wschodni </t>
  </si>
  <si>
    <t xml:space="preserve">     warszawski zachodni </t>
  </si>
  <si>
    <t xml:space="preserve">Opolskie </t>
  </si>
  <si>
    <t xml:space="preserve">     nyski </t>
  </si>
  <si>
    <t xml:space="preserve">     opolski </t>
  </si>
  <si>
    <t xml:space="preserve">Podkarpackie </t>
  </si>
  <si>
    <t xml:space="preserve">     krośnieński </t>
  </si>
  <si>
    <t xml:space="preserve">     przemyski </t>
  </si>
  <si>
    <t xml:space="preserve">     rzeszowski </t>
  </si>
  <si>
    <t xml:space="preserve">     tarnobrzeski </t>
  </si>
  <si>
    <t xml:space="preserve">Podlaskie </t>
  </si>
  <si>
    <t xml:space="preserve">     białostocki </t>
  </si>
  <si>
    <t xml:space="preserve">     łomżyński </t>
  </si>
  <si>
    <t xml:space="preserve">     suwalski </t>
  </si>
  <si>
    <t xml:space="preserve">Pomorskie </t>
  </si>
  <si>
    <t xml:space="preserve">     gdański </t>
  </si>
  <si>
    <t xml:space="preserve">     słupski </t>
  </si>
  <si>
    <t xml:space="preserve">     starogardzki </t>
  </si>
  <si>
    <t xml:space="preserve">     trójmiejski </t>
  </si>
  <si>
    <t>WYBRANE  DANE  O  PODREGIONACH (NTS 3) W  2013 R. (cd.)</t>
  </si>
  <si>
    <t>SELECTED  DATA  ON  SUBREGIONS (NTS 3) IN  2013 (cont.)</t>
  </si>
  <si>
    <t xml:space="preserve">Śląskie </t>
  </si>
  <si>
    <t xml:space="preserve">     bielski </t>
  </si>
  <si>
    <t xml:space="preserve">     bytomski </t>
  </si>
  <si>
    <t xml:space="preserve">     częstochowski </t>
  </si>
  <si>
    <t xml:space="preserve">     gliwicki </t>
  </si>
  <si>
    <t xml:space="preserve">     katowicki </t>
  </si>
  <si>
    <t xml:space="preserve">     rybnicki </t>
  </si>
  <si>
    <t xml:space="preserve">     sosnowiecki </t>
  </si>
  <si>
    <t xml:space="preserve">     tyski </t>
  </si>
  <si>
    <t xml:space="preserve">Świętokrzyskie </t>
  </si>
  <si>
    <t xml:space="preserve">     kielecki </t>
  </si>
  <si>
    <t xml:space="preserve">     sandomiersko-jędrzejowski </t>
  </si>
  <si>
    <t xml:space="preserve">Warmińsko-mazurskie </t>
  </si>
  <si>
    <t xml:space="preserve">     elbląski </t>
  </si>
  <si>
    <t xml:space="preserve">     ełcki </t>
  </si>
  <si>
    <t xml:space="preserve">     olsztyński </t>
  </si>
  <si>
    <t xml:space="preserve">Wielkopolskie </t>
  </si>
  <si>
    <t xml:space="preserve">     kaliski </t>
  </si>
  <si>
    <t xml:space="preserve">     koniński </t>
  </si>
  <si>
    <t xml:space="preserve">     leszczyński </t>
  </si>
  <si>
    <t xml:space="preserve">     pilski </t>
  </si>
  <si>
    <t xml:space="preserve">     poznański </t>
  </si>
  <si>
    <t xml:space="preserve">     m. Poznań </t>
  </si>
  <si>
    <t xml:space="preserve">Zachodniopomorskie </t>
  </si>
  <si>
    <t xml:space="preserve">     koszaliński </t>
  </si>
  <si>
    <t xml:space="preserve">     stargardzki </t>
  </si>
  <si>
    <t xml:space="preserve">     m. Szczecin </t>
  </si>
  <si>
    <t xml:space="preserve">     szczeciński </t>
  </si>
  <si>
    <r>
      <t xml:space="preserve">P O L S K A </t>
    </r>
    <r>
      <rPr>
        <b/>
        <i/>
        <sz val="12"/>
        <rFont val="Times New Roman"/>
        <family val="1"/>
        <charset val="238"/>
      </rPr>
      <t xml:space="preserve">   P O L A N D </t>
    </r>
  </si>
  <si>
    <t xml:space="preserve">     inowrocławski</t>
  </si>
  <si>
    <t xml:space="preserve">     świecki</t>
  </si>
  <si>
    <t xml:space="preserve">     nowotarski</t>
  </si>
  <si>
    <t xml:space="preserve">     ciechanowski</t>
  </si>
  <si>
    <t xml:space="preserve">     ostrołęcki</t>
  </si>
  <si>
    <t xml:space="preserve">     płocki</t>
  </si>
  <si>
    <t xml:space="preserve">     siedlecki</t>
  </si>
  <si>
    <t xml:space="preserve">     chojnicki </t>
  </si>
  <si>
    <t xml:space="preserve">     szczecinecko-pyrzycki </t>
  </si>
  <si>
    <t>U w a g a. Dane nie obejmują czynów karalnych popełnionych przez nieletnich.</t>
  </si>
  <si>
    <t>WYBRANE DANE O REGIONACH (NTS 1) W 2014 R.</t>
  </si>
  <si>
    <t>SELECTED DATA ON REGIONS (NTS 1) IN 2014</t>
  </si>
  <si>
    <t>226</t>
  </si>
  <si>
    <t>tu również należy przy wskaźniku wykrywalności za rok 2014 zamieścić odnośnik, że dane nie obejmują czynów karalnych popełnionych przez nieletnich</t>
  </si>
  <si>
    <r>
      <t>16388</t>
    </r>
    <r>
      <rPr>
        <b/>
        <vertAlign val="superscript"/>
        <sz val="10"/>
        <color indexed="8"/>
        <rFont val="Times New Roman"/>
        <family val="1"/>
        <charset val="238"/>
      </rPr>
      <t>n</t>
    </r>
  </si>
  <si>
    <r>
      <t>295353</t>
    </r>
    <r>
      <rPr>
        <b/>
        <vertAlign val="superscript"/>
        <sz val="10"/>
        <color indexed="8"/>
        <rFont val="Times New Roman"/>
        <family val="1"/>
        <charset val="238"/>
      </rPr>
      <t>n</t>
    </r>
  </si>
  <si>
    <t xml:space="preserve">                        INCOMING CASES IN COMMON COURTS IN 2014</t>
  </si>
  <si>
    <r>
      <t xml:space="preserve">Lp.
</t>
    </r>
    <r>
      <rPr>
        <i/>
        <sz val="9"/>
        <rFont val="Times New Roman CE"/>
        <family val="1"/>
        <charset val="238"/>
      </rPr>
      <t>No</t>
    </r>
    <r>
      <rPr>
        <sz val="9"/>
        <rFont val="Times New Roman CE"/>
        <family val="1"/>
        <charset val="238"/>
      </rPr>
      <t>.</t>
    </r>
  </si>
  <si>
    <r>
      <t xml:space="preserve">WOJEWÓDZTWA
</t>
    </r>
    <r>
      <rPr>
        <i/>
        <sz val="9"/>
        <rFont val="Times New Roman CE"/>
        <family val="1"/>
        <charset val="238"/>
      </rPr>
      <t xml:space="preserve">VOIVODSHIPS
</t>
    </r>
    <r>
      <rPr>
        <sz val="9"/>
        <rFont val="Times New Roman CE"/>
        <family val="1"/>
        <charset val="238"/>
      </rPr>
      <t>OKRĘGI  SĄDÓW
OKRĘGOWYCH</t>
    </r>
    <r>
      <rPr>
        <i/>
        <sz val="9"/>
        <rFont val="Times New Roman CE"/>
        <family val="1"/>
        <charset val="238"/>
      </rPr>
      <t xml:space="preserve">
DISTRICTS
OF REGIONAL
COURTS</t>
    </r>
  </si>
  <si>
    <r>
      <t xml:space="preserve">Sądy rejonowe     </t>
    </r>
    <r>
      <rPr>
        <i/>
        <sz val="9"/>
        <rFont val="Times New Roman CE"/>
        <family val="1"/>
        <charset val="238"/>
      </rPr>
      <t>District courts</t>
    </r>
  </si>
  <si>
    <r>
      <t xml:space="preserve">Sądy okręgowe    </t>
    </r>
    <r>
      <rPr>
        <i/>
        <sz val="9"/>
        <rFont val="Times New Roman CE"/>
        <family val="1"/>
        <charset val="238"/>
      </rPr>
      <t>Regional courts</t>
    </r>
  </si>
  <si>
    <r>
      <t xml:space="preserve">Lp.
</t>
    </r>
    <r>
      <rPr>
        <i/>
        <sz val="9"/>
        <rFont val="Times New Roman CE"/>
        <family val="1"/>
        <charset val="238"/>
      </rPr>
      <t>No.</t>
    </r>
  </si>
  <si>
    <r>
      <t xml:space="preserve">sprawy     </t>
    </r>
    <r>
      <rPr>
        <i/>
        <sz val="9"/>
        <rFont val="Times New Roman CE"/>
        <charset val="238"/>
      </rPr>
      <t>cases</t>
    </r>
  </si>
  <si>
    <r>
      <t xml:space="preserve">ogółem
</t>
    </r>
    <r>
      <rPr>
        <i/>
        <sz val="9"/>
        <rFont val="Times New Roman CE"/>
        <family val="1"/>
        <charset val="238"/>
      </rPr>
      <t>grand
total</t>
    </r>
  </si>
  <si>
    <r>
      <t xml:space="preserve">w tym   </t>
    </r>
    <r>
      <rPr>
        <i/>
        <sz val="9"/>
        <rFont val="Times New Roman CE"/>
        <family val="1"/>
        <charset val="238"/>
      </rPr>
      <t xml:space="preserve">  of which</t>
    </r>
  </si>
  <si>
    <r>
      <t xml:space="preserve">ogółem
</t>
    </r>
    <r>
      <rPr>
        <i/>
        <sz val="9"/>
        <rFont val="Times New Roman CE"/>
        <family val="1"/>
        <charset val="238"/>
      </rPr>
      <t>total</t>
    </r>
  </si>
  <si>
    <r>
      <t xml:space="preserve">w tym    </t>
    </r>
    <r>
      <rPr>
        <i/>
        <sz val="9"/>
        <rFont val="Times New Roman CE"/>
        <charset val="238"/>
      </rPr>
      <t>of which</t>
    </r>
  </si>
  <si>
    <r>
      <t xml:space="preserve">karne
z aktami
oskarżenia
</t>
    </r>
    <r>
      <rPr>
        <i/>
        <sz val="9"/>
        <rFont val="Times New Roman CE"/>
        <charset val="238"/>
      </rPr>
      <t>criminal
with bills
of indict-
ment</t>
    </r>
  </si>
  <si>
    <r>
      <t xml:space="preserve">o wykro-
czenia
z wnios-
kami
o ukaranie
</t>
    </r>
    <r>
      <rPr>
        <i/>
        <sz val="9"/>
        <rFont val="Times New Roman CE"/>
        <charset val="238"/>
      </rPr>
      <t>concerning
petty
offences
with motions
for punish-
ment</t>
    </r>
  </si>
  <si>
    <r>
      <t>pozostałe
karne
i o wykro-
czenia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other crim-
inal and
concerning
petty of-
fences</t>
    </r>
    <r>
      <rPr>
        <i/>
        <vertAlign val="superscript"/>
        <sz val="9"/>
        <rFont val="Times New Roman CE"/>
        <charset val="238"/>
      </rPr>
      <t>a</t>
    </r>
  </si>
  <si>
    <r>
      <t xml:space="preserve">cywilne
</t>
    </r>
    <r>
      <rPr>
        <i/>
        <sz val="9"/>
        <rFont val="Times New Roman CE"/>
        <family val="1"/>
        <charset val="238"/>
      </rPr>
      <t>civil</t>
    </r>
  </si>
  <si>
    <r>
      <t>gospo-
darcze</t>
    </r>
    <r>
      <rPr>
        <i/>
        <vertAlign val="superscript"/>
        <sz val="9"/>
        <rFont val="Times New Roman CE"/>
        <charset val="238"/>
      </rPr>
      <t>b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commercial
law</t>
    </r>
    <r>
      <rPr>
        <i/>
        <vertAlign val="superscript"/>
        <sz val="9"/>
        <rFont val="Times New Roman CE"/>
        <charset val="238"/>
      </rPr>
      <t>b</t>
    </r>
  </si>
  <si>
    <r>
      <t xml:space="preserve">rodzinne
</t>
    </r>
    <r>
      <rPr>
        <i/>
        <sz val="9"/>
        <rFont val="Times New Roman CE"/>
        <family val="1"/>
        <charset val="238"/>
      </rPr>
      <t>family</t>
    </r>
  </si>
  <si>
    <r>
      <t xml:space="preserve">z zakresu
prawa
pracy
</t>
    </r>
    <r>
      <rPr>
        <i/>
        <sz val="9"/>
        <rFont val="Times New Roman CE"/>
        <family val="1"/>
        <charset val="238"/>
      </rPr>
      <t>labour law</t>
    </r>
  </si>
  <si>
    <r>
      <t>z  zakresu
ubezpieczeń
społecznych</t>
    </r>
    <r>
      <rPr>
        <i/>
        <sz val="9"/>
        <rFont val="Times New Roman CE"/>
        <family val="1"/>
        <charset val="238"/>
      </rPr>
      <t xml:space="preserve">
related
to social
security law</t>
    </r>
  </si>
  <si>
    <r>
      <t>cywilne</t>
    </r>
    <r>
      <rPr>
        <i/>
        <vertAlign val="superscript"/>
        <sz val="9"/>
        <rFont val="Times New Roman CE"/>
        <family val="1"/>
        <charset val="238"/>
      </rPr>
      <t>c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civil</t>
    </r>
    <r>
      <rPr>
        <i/>
        <vertAlign val="superscript"/>
        <sz val="9"/>
        <rFont val="Times New Roman CE"/>
        <family val="1"/>
        <charset val="238"/>
      </rPr>
      <t>c</t>
    </r>
  </si>
  <si>
    <r>
      <t>gospo-
darcze</t>
    </r>
    <r>
      <rPr>
        <i/>
        <vertAlign val="superscript"/>
        <sz val="9"/>
        <rFont val="Times New Roman CE"/>
        <family val="1"/>
        <charset val="238"/>
      </rPr>
      <t>d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commercial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law</t>
    </r>
    <r>
      <rPr>
        <i/>
        <vertAlign val="superscript"/>
        <sz val="9"/>
        <rFont val="Times New Roman CE"/>
        <family val="1"/>
        <charset val="238"/>
      </rPr>
      <t>d</t>
    </r>
  </si>
  <si>
    <r>
      <t>z zakresu
prawa
pracy</t>
    </r>
    <r>
      <rPr>
        <i/>
        <sz val="9"/>
        <rFont val="Times New Roman CE"/>
        <family val="1"/>
        <charset val="238"/>
      </rPr>
      <t xml:space="preserve">
labour law</t>
    </r>
  </si>
  <si>
    <r>
      <t>z  zakresu
ubezpieczeń 
społecznych</t>
    </r>
    <r>
      <rPr>
        <i/>
        <sz val="9"/>
        <rFont val="Times New Roman CE"/>
        <family val="1"/>
        <charset val="238"/>
      </rPr>
      <t xml:space="preserve">
related
to social
security law</t>
    </r>
  </si>
  <si>
    <r>
      <t xml:space="preserve">razem
</t>
    </r>
    <r>
      <rPr>
        <i/>
        <sz val="9"/>
        <rFont val="Times New Roman CE"/>
        <family val="1"/>
        <charset val="238"/>
      </rPr>
      <t>total</t>
    </r>
  </si>
  <si>
    <r>
      <t>w tym
wieczysto-
-księgowe</t>
    </r>
    <r>
      <rPr>
        <i/>
        <vertAlign val="superscript"/>
        <sz val="9"/>
        <rFont val="Times New Roman CE"/>
        <family val="1"/>
        <charset val="238"/>
      </rPr>
      <t>e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of which
involving
real estate
registry</t>
    </r>
    <r>
      <rPr>
        <i/>
        <vertAlign val="superscript"/>
        <sz val="9"/>
        <rFont val="Times New Roman CE"/>
        <family val="1"/>
        <charset val="238"/>
      </rPr>
      <t>e</t>
    </r>
  </si>
  <si>
    <t>POLSKA  POLAND</t>
  </si>
  <si>
    <t>Okręgi:   Districts:</t>
  </si>
  <si>
    <t xml:space="preserve">jeleniogórski     </t>
  </si>
  <si>
    <t xml:space="preserve">legnicki          </t>
  </si>
  <si>
    <t>świdnicki</t>
  </si>
  <si>
    <t xml:space="preserve">wrocławski           </t>
  </si>
  <si>
    <t xml:space="preserve">bydgoski           </t>
  </si>
  <si>
    <t xml:space="preserve">toruński            </t>
  </si>
  <si>
    <t xml:space="preserve">włocławski         </t>
  </si>
  <si>
    <t xml:space="preserve">lubelski          </t>
  </si>
  <si>
    <t xml:space="preserve">zamojski          </t>
  </si>
  <si>
    <t xml:space="preserve">gorzowski            </t>
  </si>
  <si>
    <t xml:space="preserve">zielonogórski      </t>
  </si>
  <si>
    <t xml:space="preserve">łódzki           </t>
  </si>
  <si>
    <t xml:space="preserve">piotrkowski         </t>
  </si>
  <si>
    <t>sieradzki</t>
  </si>
  <si>
    <t xml:space="preserve">krakowski  </t>
  </si>
  <si>
    <t xml:space="preserve">nowosądecki         </t>
  </si>
  <si>
    <t xml:space="preserve">tarnowski            </t>
  </si>
  <si>
    <t xml:space="preserve">warszawski </t>
  </si>
  <si>
    <t>warszawsko-praski</t>
  </si>
  <si>
    <t xml:space="preserve">ostrołęcki         </t>
  </si>
  <si>
    <t xml:space="preserve">płocki              </t>
  </si>
  <si>
    <t xml:space="preserve">radomski           </t>
  </si>
  <si>
    <t xml:space="preserve">siedlecki          </t>
  </si>
  <si>
    <r>
      <t xml:space="preserve">     a  </t>
    </r>
    <r>
      <rPr>
        <sz val="9"/>
        <rFont val="Times New Roman CE"/>
        <charset val="238"/>
      </rPr>
      <t xml:space="preserve">Obejmuje sprawy drugiej instancji, sprawy penitencjarne oraz sprawy, które podlegają rozpatrzeniu przez sąd w myśl innych przepisów niż prawa materialnego.  </t>
    </r>
    <r>
      <rPr>
        <i/>
        <sz val="9"/>
        <rFont val="Times New Roman CE"/>
        <charset val="238"/>
      </rPr>
      <t xml:space="preserve">b </t>
    </r>
    <r>
      <rPr>
        <sz val="9"/>
        <rFont val="Times New Roman CE"/>
        <charset val="238"/>
      </rPr>
      <t xml:space="preserve"> Bez spraw rejestrowych.  </t>
    </r>
    <r>
      <rPr>
        <i/>
        <sz val="9"/>
        <rFont val="Times New Roman CE"/>
        <charset val="238"/>
      </rPr>
      <t>c</t>
    </r>
    <r>
      <rPr>
        <sz val="9"/>
        <rFont val="Times New Roman CE"/>
        <charset val="238"/>
      </rPr>
      <t xml:space="preserve"> Łącznie ze sprawami rodzinnymi (m.in. o rozwód), bez spraw rejestrowych. </t>
    </r>
  </si>
  <si>
    <r>
      <t xml:space="preserve">d  </t>
    </r>
    <r>
      <rPr>
        <sz val="9"/>
        <rFont val="Times New Roman CE"/>
        <charset val="238"/>
      </rPr>
      <t xml:space="preserve">W tym Sąd Ochrony Konkurencji i Konsumentów – </t>
    </r>
    <r>
      <rPr>
        <sz val="9"/>
        <color indexed="10"/>
        <rFont val="Times New Roman CE"/>
        <charset val="238"/>
      </rPr>
      <t>3617</t>
    </r>
    <r>
      <rPr>
        <sz val="9"/>
        <rFont val="Times New Roman CE"/>
        <charset val="238"/>
      </rPr>
      <t xml:space="preserve"> i Sąd Wspólnotowych Znaków Towarowych i Wzorów Przemysłowych – </t>
    </r>
    <r>
      <rPr>
        <sz val="9"/>
        <color indexed="10"/>
        <rFont val="Times New Roman CE"/>
        <charset val="238"/>
      </rPr>
      <t>182</t>
    </r>
    <r>
      <rPr>
        <i/>
        <sz val="9"/>
        <rFont val="Times New Roman CE"/>
        <charset val="238"/>
      </rPr>
      <t xml:space="preserve"> </t>
    </r>
    <r>
      <rPr>
        <sz val="9"/>
        <rFont val="Times New Roman CE"/>
        <charset val="238"/>
      </rPr>
      <t xml:space="preserve"> </t>
    </r>
    <r>
      <rPr>
        <i/>
        <sz val="9"/>
        <rFont val="Times New Roman CE"/>
        <charset val="238"/>
      </rPr>
      <t>e</t>
    </r>
    <r>
      <rPr>
        <sz val="9"/>
        <rFont val="Times New Roman CE"/>
        <charset val="238"/>
      </rPr>
      <t xml:space="preserve">  Łącznie ze zbiorami dokumentów (</t>
    </r>
    <r>
      <rPr>
        <sz val="9"/>
        <color indexed="10"/>
        <rFont val="Times New Roman CE"/>
        <charset val="238"/>
      </rPr>
      <t xml:space="preserve">1682 </t>
    </r>
    <r>
      <rPr>
        <sz val="9"/>
        <rFont val="Times New Roman CE"/>
        <charset val="238"/>
      </rPr>
      <t xml:space="preserve">sprawy). </t>
    </r>
  </si>
  <si>
    <t xml:space="preserve">     a  Including cases of the second instance, penitentiary cases as well as cases which are subject to court proceedings according to other regulations than substantive law.   b  Excluding registry cases.  c  Including  family cases (among others divorces), excluding registry cases.  </t>
  </si>
  <si>
    <t xml:space="preserve">                        INCOMING CASES IN COMMON COURTS IN 2014 (cont.)</t>
  </si>
  <si>
    <r>
      <t xml:space="preserve">Opolskie </t>
    </r>
    <r>
      <rPr>
        <sz val="10"/>
        <rFont val="Times New Roman CE"/>
        <charset val="238"/>
      </rPr>
      <t xml:space="preserve">– okręg  </t>
    </r>
    <r>
      <rPr>
        <i/>
        <sz val="10"/>
        <rFont val="Times New Roman CE"/>
        <charset val="238"/>
      </rPr>
      <t>district</t>
    </r>
  </si>
  <si>
    <t xml:space="preserve">opolski           </t>
  </si>
  <si>
    <r>
      <t xml:space="preserve">Okręgi:   </t>
    </r>
    <r>
      <rPr>
        <i/>
        <sz val="10"/>
        <rFont val="Times New Roman CE"/>
        <family val="1"/>
        <charset val="238"/>
      </rPr>
      <t>Districts:</t>
    </r>
  </si>
  <si>
    <t xml:space="preserve">krośnieński       </t>
  </si>
  <si>
    <t>przemyski</t>
  </si>
  <si>
    <t xml:space="preserve">rzeszowski          </t>
  </si>
  <si>
    <t xml:space="preserve">tarnobrzeski       </t>
  </si>
  <si>
    <t xml:space="preserve">białostocki        </t>
  </si>
  <si>
    <t xml:space="preserve">łomżyński          </t>
  </si>
  <si>
    <t xml:space="preserve">suwalski            </t>
  </si>
  <si>
    <t xml:space="preserve">gdański            </t>
  </si>
  <si>
    <t xml:space="preserve">słupski            </t>
  </si>
  <si>
    <t xml:space="preserve">bielski          </t>
  </si>
  <si>
    <t xml:space="preserve">częstochowski     </t>
  </si>
  <si>
    <t>gliwicki</t>
  </si>
  <si>
    <t xml:space="preserve">katowicki          </t>
  </si>
  <si>
    <r>
      <t xml:space="preserve">Świętokrzyskie </t>
    </r>
    <r>
      <rPr>
        <sz val="10"/>
        <rFont val="Times New Roman CE"/>
        <charset val="238"/>
      </rPr>
      <t xml:space="preserve">– okręg </t>
    </r>
    <r>
      <rPr>
        <i/>
        <sz val="10"/>
        <rFont val="Times New Roman CE"/>
        <charset val="238"/>
      </rPr>
      <t>district</t>
    </r>
  </si>
  <si>
    <t xml:space="preserve">kielecki           </t>
  </si>
  <si>
    <t xml:space="preserve">elbląski            </t>
  </si>
  <si>
    <t xml:space="preserve">olsztyński         </t>
  </si>
  <si>
    <t xml:space="preserve">kaliski       </t>
  </si>
  <si>
    <t>koniński</t>
  </si>
  <si>
    <t xml:space="preserve">poznański           </t>
  </si>
  <si>
    <t xml:space="preserve">koszaliński        </t>
  </si>
  <si>
    <t xml:space="preserve">szczeciński         </t>
  </si>
  <si>
    <r>
      <t xml:space="preserve">     a  </t>
    </r>
    <r>
      <rPr>
        <sz val="9"/>
        <rFont val="Times New Roman CE"/>
        <charset val="238"/>
      </rPr>
      <t xml:space="preserve">Obejmuje sprawy drugiej instancji, sprawy penitencjarne oraz sprawy, które podlegają rozpatrzeniu przez sąd w myśl innych przepisów niż prawa materialnego.  </t>
    </r>
    <r>
      <rPr>
        <i/>
        <sz val="9"/>
        <rFont val="Times New Roman CE"/>
        <charset val="238"/>
      </rPr>
      <t>b</t>
    </r>
    <r>
      <rPr>
        <sz val="9"/>
        <rFont val="Times New Roman CE"/>
        <charset val="238"/>
      </rPr>
      <t xml:space="preserve">  Bez spraw rejestrowych.  </t>
    </r>
    <r>
      <rPr>
        <i/>
        <sz val="9"/>
        <rFont val="Times New Roman CE"/>
        <charset val="238"/>
      </rPr>
      <t>c</t>
    </r>
    <r>
      <rPr>
        <sz val="9"/>
        <rFont val="Times New Roman CE"/>
        <charset val="238"/>
      </rPr>
      <t xml:space="preserve"> Łącznie ze sprawami rodzinnymi (m.in. o rozwód), bez spraw rejestrowych. </t>
    </r>
  </si>
  <si>
    <r>
      <t xml:space="preserve">     </t>
    </r>
    <r>
      <rPr>
        <b/>
        <sz val="9"/>
        <rFont val="Times New Roman CE"/>
        <charset val="238"/>
      </rPr>
      <t>U w a g a.</t>
    </r>
    <r>
      <rPr>
        <sz val="9"/>
        <rFont val="Times New Roman CE"/>
        <family val="1"/>
        <charset val="238"/>
      </rPr>
      <t xml:space="preserve"> Ponadto do </t>
    </r>
    <r>
      <rPr>
        <sz val="9"/>
        <color rgb="FFFF0000"/>
        <rFont val="Times New Roman CE"/>
        <charset val="238"/>
      </rPr>
      <t>11</t>
    </r>
    <r>
      <rPr>
        <sz val="9"/>
        <rFont val="Times New Roman CE"/>
        <family val="1"/>
        <charset val="238"/>
      </rPr>
      <t xml:space="preserve"> sądów apelacyjnych wpłynęło spraw: karnych –</t>
    </r>
    <r>
      <rPr>
        <sz val="9"/>
        <color indexed="10"/>
        <rFont val="Times New Roman CE"/>
        <charset val="238"/>
      </rPr>
      <t xml:space="preserve"> 34741</t>
    </r>
    <r>
      <rPr>
        <sz val="9"/>
        <rFont val="Times New Roman CE"/>
        <family val="1"/>
        <charset val="238"/>
      </rPr>
      <t xml:space="preserve">, cywilnych łącznie z rodzinnymi – </t>
    </r>
    <r>
      <rPr>
        <sz val="9"/>
        <color indexed="10"/>
        <rFont val="Times New Roman CE"/>
        <charset val="238"/>
      </rPr>
      <t>41183</t>
    </r>
    <r>
      <rPr>
        <sz val="9"/>
        <rFont val="Times New Roman CE"/>
        <family val="1"/>
        <charset val="238"/>
      </rPr>
      <t xml:space="preserve">, gospodarczych – </t>
    </r>
    <r>
      <rPr>
        <sz val="9"/>
        <color indexed="10"/>
        <rFont val="Times New Roman CE"/>
        <charset val="238"/>
      </rPr>
      <t>14150</t>
    </r>
    <r>
      <rPr>
        <sz val="9"/>
        <rFont val="Times New Roman CE"/>
        <family val="1"/>
        <charset val="238"/>
      </rPr>
      <t>, z zakresu prawa pracy –</t>
    </r>
    <r>
      <rPr>
        <sz val="9"/>
        <color indexed="10"/>
        <rFont val="Times New Roman CE"/>
        <charset val="238"/>
      </rPr>
      <t>1076</t>
    </r>
    <r>
      <rPr>
        <sz val="9"/>
        <rFont val="Times New Roman CE"/>
        <family val="1"/>
        <charset val="238"/>
      </rPr>
      <t xml:space="preserve"> oraz z zakresu ubezpieczenia społecznego –24982.</t>
    </r>
  </si>
  <si>
    <r>
      <t xml:space="preserve">     </t>
    </r>
    <r>
      <rPr>
        <b/>
        <sz val="9"/>
        <rFont val="Times New Roman CE"/>
        <charset val="238"/>
      </rPr>
      <t>Ź r ó d ł o:</t>
    </r>
    <r>
      <rPr>
        <sz val="9"/>
        <rFont val="Times New Roman CE"/>
        <family val="1"/>
        <charset val="238"/>
      </rPr>
      <t xml:space="preserve"> dane Ministerstwa Sprawiedliwości.</t>
    </r>
  </si>
  <si>
    <t xml:space="preserve">     a  Including cases of the second instance, penitentiary cases as well as cases which are subject to court proceedings according to other regulations than substantive law.  b  Excluding registry cases.  c I ncluding  family cases (among others divorces), excluding registry cases.  </t>
  </si>
  <si>
    <r>
      <t xml:space="preserve">     </t>
    </r>
    <r>
      <rPr>
        <b/>
        <i/>
        <sz val="10"/>
        <rFont val="Times New Roman CE"/>
        <charset val="238"/>
      </rPr>
      <t>S o u r c e:</t>
    </r>
    <r>
      <rPr>
        <i/>
        <sz val="10"/>
        <rFont val="Times New Roman CE"/>
        <family val="1"/>
        <charset val="238"/>
      </rPr>
      <t xml:space="preserve"> data of the Ministry of Justice.</t>
    </r>
  </si>
  <si>
    <t>ZA  PRZESTĘPSTWA  ŚCIGANE Z  OSKARŻENIA  PUBLICZNEGO  W  2014 R.</t>
  </si>
  <si>
    <t xml:space="preserve">                         ADULTS  VALIDLY  SENTENCED  BY  COMMON  COURTS  FOR  CRIMES </t>
  </si>
  <si>
    <t>PROSECUTED  BY  PUBLIC  ACCUSATION  IN  2014</t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</si>
  <si>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</si>
  <si>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Ogółem
</t>
    </r>
    <r>
      <rPr>
        <i/>
        <sz val="10"/>
        <rFont val="Times New Roman CE"/>
        <family val="1"/>
        <charset val="238"/>
      </rPr>
      <t>Grand
total</t>
    </r>
  </si>
  <si>
    <r>
      <t xml:space="preserve">W tym
mężczyźni
</t>
    </r>
    <r>
      <rPr>
        <i/>
        <sz val="10"/>
        <rFont val="Times New Roman CE"/>
        <family val="1"/>
        <charset val="238"/>
      </rPr>
      <t>Of which
men</t>
    </r>
  </si>
  <si>
    <t>Z liczby ogółem</t>
  </si>
  <si>
    <r>
      <t xml:space="preserve"> wybrane rodzaje przestępstw przeciwko    </t>
    </r>
    <r>
      <rPr>
        <i/>
        <sz val="10"/>
        <rFont val="Times New Roman CE"/>
        <charset val="238"/>
      </rPr>
      <t>Of grand total selected type of crime against</t>
    </r>
  </si>
  <si>
    <r>
      <t xml:space="preserve">życiu i zdrowiu
</t>
    </r>
    <r>
      <rPr>
        <i/>
        <sz val="10"/>
        <rFont val="Times New Roman CE"/>
        <family val="1"/>
        <charset val="238"/>
      </rPr>
      <t>life and health</t>
    </r>
  </si>
  <si>
    <r>
      <t>bezpieczeństwu 
w komunikacji 
s</t>
    </r>
    <r>
      <rPr>
        <i/>
        <sz val="10"/>
        <rFont val="Times New Roman CE"/>
        <charset val="238"/>
      </rPr>
      <t>afety
in transport</t>
    </r>
  </si>
  <si>
    <r>
      <t xml:space="preserve">wolności, wolności sumie-
nia i wyznania, wolności
seksualnej i obyczajności
</t>
    </r>
    <r>
      <rPr>
        <i/>
        <sz val="10"/>
        <rFont val="Times New Roman CE"/>
        <family val="1"/>
        <charset val="238"/>
      </rPr>
      <t>freedom, freedom
of conscience and religion,
sexual freedom and morals</t>
    </r>
  </si>
  <si>
    <r>
      <t xml:space="preserve">rodzinie i opiece
</t>
    </r>
    <r>
      <rPr>
        <i/>
        <sz val="10"/>
        <rFont val="Times New Roman CE"/>
        <charset val="238"/>
      </rPr>
      <t xml:space="preserve">the </t>
    </r>
    <r>
      <rPr>
        <i/>
        <sz val="10"/>
        <rFont val="Times New Roman CE"/>
        <family val="1"/>
        <charset val="238"/>
      </rPr>
      <t>family and guardianship</t>
    </r>
  </si>
  <si>
    <r>
      <t xml:space="preserve">razem
</t>
    </r>
    <r>
      <rPr>
        <i/>
        <sz val="10"/>
        <rFont val="Times New Roman CE"/>
        <family val="1"/>
        <charset val="238"/>
      </rPr>
      <t>total</t>
    </r>
  </si>
  <si>
    <r>
      <t xml:space="preserve">w tym     </t>
    </r>
    <r>
      <rPr>
        <i/>
        <sz val="10"/>
        <rFont val="Times New Roman CE"/>
        <charset val="238"/>
      </rPr>
      <t xml:space="preserve">of which  </t>
    </r>
    <r>
      <rPr>
        <sz val="10"/>
        <rFont val="Times New Roman CE"/>
        <family val="1"/>
        <charset val="238"/>
      </rPr>
      <t xml:space="preserve"> </t>
    </r>
  </si>
  <si>
    <r>
      <t>razem</t>
    </r>
    <r>
      <rPr>
        <i/>
        <sz val="10"/>
        <rFont val="Times New Roman CE"/>
        <family val="1"/>
        <charset val="238"/>
      </rPr>
      <t xml:space="preserve">
total</t>
    </r>
  </si>
  <si>
    <r>
      <t>w tym
znęcanie
się nad
członkiem
rodziny lub
inną osobą
zależną lub
bezradną</t>
    </r>
    <r>
      <rPr>
        <i/>
        <sz val="10"/>
        <rFont val="Times New Roman CE"/>
        <family val="1"/>
        <charset val="238"/>
      </rPr>
      <t xml:space="preserve">
of which
cruelty
to family
member
or to other
dependent
or helpless
person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</si>
  <si>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</si>
  <si>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zabójstwo
</t>
    </r>
    <r>
      <rPr>
        <i/>
        <sz val="10"/>
        <rFont val="Times New Roman CE"/>
        <family val="1"/>
        <charset val="238"/>
      </rPr>
      <t>homicide</t>
    </r>
  </si>
  <si>
    <r>
      <t xml:space="preserve">uszczerbek
na zdrowiu,
udział
w bójce
lub pobiciu
</t>
    </r>
    <r>
      <rPr>
        <i/>
        <sz val="10"/>
        <rFont val="Times New Roman CE"/>
        <family val="1"/>
        <charset val="238"/>
      </rPr>
      <t>damage
to health,
partici-
pation
in violence
or assault</t>
    </r>
  </si>
  <si>
    <r>
      <t xml:space="preserve"> w tym
prowadzenie
pojazdu
na drodze
przez osobę
w stanie nie-
trzeźwym lub
pod wpływem 
środka odu-
rzającego</t>
    </r>
    <r>
      <rPr>
        <i/>
        <sz val="10"/>
        <rFont val="Times New Roman CE"/>
        <family val="1"/>
        <charset val="238"/>
      </rPr>
      <t xml:space="preserve">
of which
operating
a motor
vehicle while
under the
influence
of alcohol
or other
intoxicant</t>
    </r>
  </si>
  <si>
    <r>
      <t xml:space="preserve">w tym
zgwał-
cenie
</t>
    </r>
    <r>
      <rPr>
        <i/>
        <sz val="10"/>
        <rFont val="Times New Roman CE"/>
        <family val="1"/>
        <charset val="238"/>
      </rPr>
      <t>of which
rape</t>
    </r>
  </si>
  <si>
    <r>
      <t>kradzież</t>
    </r>
    <r>
      <rPr>
        <i/>
        <sz val="10"/>
        <rFont val="Times New Roman CE"/>
        <family val="1"/>
        <charset val="238"/>
      </rPr>
      <t xml:space="preserve">
</t>
    </r>
    <r>
      <rPr>
        <sz val="10"/>
        <rFont val="Times New Roman CE"/>
        <family val="1"/>
        <charset val="238"/>
      </rPr>
      <t xml:space="preserve">rzeczy
</t>
    </r>
    <r>
      <rPr>
        <i/>
        <sz val="10"/>
        <rFont val="Times New Roman CE"/>
        <family val="1"/>
        <charset val="238"/>
      </rPr>
      <t>property
theft</t>
    </r>
  </si>
  <si>
    <r>
      <t xml:space="preserve">kradzież
z włama-
niem
</t>
    </r>
    <r>
      <rPr>
        <i/>
        <sz val="10"/>
        <rFont val="Times New Roman CE"/>
        <family val="1"/>
        <charset val="238"/>
      </rPr>
      <t>burglary</t>
    </r>
  </si>
  <si>
    <r>
      <t xml:space="preserve">rozbój
</t>
    </r>
    <r>
      <rPr>
        <i/>
        <sz val="10"/>
        <rFont val="Times New Roman CE"/>
        <family val="1"/>
        <charset val="238"/>
      </rPr>
      <t>robbery</t>
    </r>
  </si>
  <si>
    <r>
      <t>POLSKA</t>
    </r>
    <r>
      <rPr>
        <b/>
        <i/>
        <vertAlign val="superscript"/>
        <sz val="11"/>
        <rFont val="Times New Roman CE"/>
        <family val="1"/>
        <charset val="238"/>
      </rPr>
      <t xml:space="preserve">a     </t>
    </r>
    <r>
      <rPr>
        <b/>
        <i/>
        <sz val="11"/>
        <rFont val="Times New Roman CE"/>
        <family val="1"/>
        <charset val="238"/>
      </rPr>
      <t>POLAND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</si>
  <si>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     a </t>
    </r>
    <r>
      <rPr>
        <sz val="10"/>
        <rFont val="Times New Roman CE"/>
        <family val="1"/>
        <charset val="238"/>
      </rPr>
      <t xml:space="preserve"> Łącznie z osobami skazanymi za przestępstwa popełnione za granicą i w miejscu nieokreślonym − nieujętymi </t>
    </r>
  </si>
  <si>
    <t xml:space="preserve">w podziale na województwa. </t>
  </si>
  <si>
    <r>
      <t xml:space="preserve">     </t>
    </r>
    <r>
      <rPr>
        <b/>
        <sz val="10"/>
        <rFont val="Times New Roman CE"/>
        <charset val="238"/>
      </rPr>
      <t>Ź r ó d ł o:</t>
    </r>
    <r>
      <rPr>
        <sz val="10"/>
        <rFont val="Times New Roman CE"/>
        <charset val="238"/>
      </rPr>
      <t xml:space="preserve"> </t>
    </r>
    <r>
      <rPr>
        <sz val="10"/>
        <rFont val="Times New Roman CE"/>
        <family val="1"/>
        <charset val="238"/>
      </rPr>
      <t>dane Ministerstwa Sprawiedliwości.</t>
    </r>
  </si>
  <si>
    <t xml:space="preserve">     a  Including persons sentenced for crimes committed abroad and in unspecified place, not included in the division </t>
  </si>
  <si>
    <t>by voivodships.</t>
  </si>
  <si>
    <r>
      <t xml:space="preserve">     </t>
    </r>
    <r>
      <rPr>
        <b/>
        <i/>
        <sz val="10"/>
        <rFont val="Times New Roman CE"/>
        <charset val="238"/>
      </rPr>
      <t xml:space="preserve">S o u r c e: </t>
    </r>
    <r>
      <rPr>
        <i/>
        <sz val="10"/>
        <rFont val="Times New Roman CE"/>
        <family val="1"/>
        <charset val="238"/>
      </rPr>
      <t>data of the Ministry of Justice.</t>
    </r>
  </si>
  <si>
    <t xml:space="preserve">                         FAMILY CASES IN 2014</t>
  </si>
  <si>
    <r>
      <t xml:space="preserve">WOJEWÓDZTWA
</t>
    </r>
    <r>
      <rPr>
        <i/>
        <sz val="9"/>
        <rFont val="Times New Roman CE"/>
        <family val="1"/>
        <charset val="238"/>
      </rPr>
      <t>VOIVODSHIPS</t>
    </r>
    <r>
      <rPr>
        <sz val="9"/>
        <rFont val="Times New Roman CE"/>
        <family val="1"/>
        <charset val="238"/>
      </rPr>
      <t xml:space="preserve">
OKRĘGI  SĄDÓW
OKRĘGOWYCH</t>
    </r>
    <r>
      <rPr>
        <i/>
        <sz val="9"/>
        <rFont val="Times New Roman CE"/>
        <family val="1"/>
        <charset val="238"/>
      </rPr>
      <t xml:space="preserve">
DISTRICTS OF
REGIONAL COURTS</t>
    </r>
  </si>
  <si>
    <r>
      <t xml:space="preserve">Ogółem
</t>
    </r>
    <r>
      <rPr>
        <i/>
        <sz val="9"/>
        <rFont val="Times New Roman CE"/>
        <family val="1"/>
        <charset val="238"/>
      </rPr>
      <t>Total</t>
    </r>
  </si>
  <si>
    <r>
      <t>o rozwód</t>
    </r>
    <r>
      <rPr>
        <i/>
        <sz val="9"/>
        <rFont val="Times New Roman CE"/>
        <family val="1"/>
        <charset val="238"/>
      </rPr>
      <t xml:space="preserve">
divorce</t>
    </r>
  </si>
  <si>
    <r>
      <t>o sepa-
rację</t>
    </r>
    <r>
      <rPr>
        <i/>
        <sz val="9"/>
        <rFont val="Times New Roman CE"/>
        <family val="1"/>
        <charset val="238"/>
      </rPr>
      <t xml:space="preserve">
sepa-
ration</t>
    </r>
  </si>
  <si>
    <r>
      <t xml:space="preserve">o alimenty
</t>
    </r>
    <r>
      <rPr>
        <i/>
        <sz val="9"/>
        <rFont val="Times New Roman CE"/>
        <family val="1"/>
        <charset val="238"/>
      </rPr>
      <t>alimony</t>
    </r>
  </si>
  <si>
    <r>
      <t xml:space="preserve">w postępowaniu
wyjaśniającym
</t>
    </r>
    <r>
      <rPr>
        <i/>
        <sz val="9"/>
        <rFont val="Times New Roman CE"/>
        <family val="1"/>
        <charset val="238"/>
      </rPr>
      <t>in investigation
proceedings</t>
    </r>
  </si>
  <si>
    <r>
      <t>na posiedzeniu
lub rozprawie</t>
    </r>
    <r>
      <rPr>
        <i/>
        <vertAlign val="superscript"/>
        <sz val="9"/>
        <rFont val="Times New Roman CE"/>
        <family val="1"/>
        <charset val="238"/>
      </rPr>
      <t>b</t>
    </r>
    <r>
      <rPr>
        <i/>
        <sz val="9"/>
        <rFont val="Times New Roman CE"/>
        <family val="1"/>
        <charset val="238"/>
      </rPr>
      <t xml:space="preserve">
at session or hearing</t>
    </r>
    <r>
      <rPr>
        <i/>
        <vertAlign val="superscript"/>
        <sz val="9"/>
        <rFont val="Times New Roman CE"/>
        <family val="1"/>
        <charset val="238"/>
      </rPr>
      <t>b</t>
    </r>
  </si>
  <si>
    <r>
      <t>w związku
z demora-
lizacją</t>
    </r>
    <r>
      <rPr>
        <i/>
        <sz val="9"/>
        <rFont val="Times New Roman CE"/>
        <family val="1"/>
        <charset val="238"/>
      </rPr>
      <t xml:space="preserve">
involving
demoraliza-
tion</t>
    </r>
  </si>
  <si>
    <r>
      <t>w związku
z czynami
karalnymi</t>
    </r>
    <r>
      <rPr>
        <i/>
        <sz val="9"/>
        <rFont val="Times New Roman CE"/>
        <family val="1"/>
        <charset val="238"/>
      </rPr>
      <t xml:space="preserve">
involving
punishable
acts</t>
    </r>
  </si>
  <si>
    <r>
      <t xml:space="preserve">POLSKA  </t>
    </r>
    <r>
      <rPr>
        <b/>
        <i/>
        <sz val="10"/>
        <rFont val="Times New Roman CE"/>
        <family val="1"/>
        <charset val="238"/>
      </rPr>
      <t>POLAND</t>
    </r>
  </si>
  <si>
    <r>
      <t>a</t>
    </r>
    <r>
      <rPr>
        <sz val="8"/>
        <rFont val="Times New Roman"/>
        <family val="1"/>
        <charset val="238"/>
      </rPr>
      <t xml:space="preserve">  Dane dotyczą osób; </t>
    </r>
    <r>
      <rPr>
        <sz val="8"/>
        <color indexed="56"/>
        <rFont val="Times New Roman"/>
        <family val="1"/>
        <charset val="238"/>
      </rPr>
      <t xml:space="preserve">dane za 2014 r. podaje się w dwóch ujęciach w związku ze zmianami procedury postępowania wobec nieletnich, patrz uwagi ogólne, ust... na str... </t>
    </r>
  </si>
  <si>
    <t xml:space="preserve"> lub rozprawie po wcześniejszym ich rozpatrzeniu  b  Sprawy osób nieletnich załatwiane są na posiedzeniu w postępowaniu wyjaśniającym. </t>
  </si>
  <si>
    <r>
      <t xml:space="preserve">     a  Data relate to persons; </t>
    </r>
    <r>
      <rPr>
        <i/>
        <sz val="9"/>
        <color indexed="56"/>
        <rFont val="Times New Roman"/>
        <family val="1"/>
        <charset val="238"/>
      </rPr>
      <t xml:space="preserve">data of 2014 are presented…, see general notes, item… on page.... </t>
    </r>
    <r>
      <rPr>
        <i/>
        <sz val="9"/>
        <rFont val="Times New Roman"/>
        <family val="1"/>
        <charset val="238"/>
      </rPr>
      <t xml:space="preserve"> b  Juvenile cases are settled at a session or hearing following </t>
    </r>
  </si>
  <si>
    <t>their earlier consideration in explanatory  proceedings.</t>
  </si>
  <si>
    <t xml:space="preserve">                         FAMILY CASES IN 2014 (cont.)</t>
  </si>
  <si>
    <r>
      <t xml:space="preserve">Opolskie </t>
    </r>
    <r>
      <rPr>
        <sz val="10"/>
        <rFont val="Times New Roman CE"/>
        <charset val="238"/>
      </rPr>
      <t xml:space="preserve">– okręg   </t>
    </r>
  </si>
  <si>
    <r>
      <t xml:space="preserve">   district</t>
    </r>
    <r>
      <rPr>
        <sz val="10"/>
        <rFont val="Times New Roman CE"/>
        <family val="1"/>
        <charset val="238"/>
      </rPr>
      <t xml:space="preserve"> opolski </t>
    </r>
  </si>
  <si>
    <t>białostocki</t>
  </si>
  <si>
    <r>
      <t>Świętokrzyskie</t>
    </r>
    <r>
      <rPr>
        <sz val="10"/>
        <rFont val="Times New Roman CE"/>
        <charset val="238"/>
      </rPr>
      <t xml:space="preserve"> – okręg</t>
    </r>
  </si>
  <si>
    <r>
      <t xml:space="preserve">       d</t>
    </r>
    <r>
      <rPr>
        <i/>
        <sz val="10"/>
        <rFont val="Times New Roman CE"/>
        <family val="1"/>
        <charset val="238"/>
      </rPr>
      <t xml:space="preserve">istrict kielecki </t>
    </r>
  </si>
  <si>
    <r>
      <t xml:space="preserve">    </t>
    </r>
    <r>
      <rPr>
        <b/>
        <sz val="9"/>
        <rFont val="Times New Roman CE"/>
        <charset val="238"/>
      </rPr>
      <t xml:space="preserve"> Ź r ó d ł o:</t>
    </r>
    <r>
      <rPr>
        <sz val="9"/>
        <rFont val="Times New Roman CE"/>
        <charset val="238"/>
      </rPr>
      <t xml:space="preserve"> dane Ministerstwa Sprawiedliwości.</t>
    </r>
  </si>
  <si>
    <r>
      <t xml:space="preserve">     S o u r c e:</t>
    </r>
    <r>
      <rPr>
        <i/>
        <sz val="9"/>
        <rFont val="Times New Roman CE"/>
        <family val="1"/>
        <charset val="238"/>
      </rPr>
      <t xml:space="preserve"> data of the Ministry of Justice.</t>
    </r>
  </si>
  <si>
    <t xml:space="preserve">                        Stan w dniu 31 XII                 </t>
  </si>
  <si>
    <t xml:space="preserve">                        NATIONAL JUDICIAL REGISTER IN 2014</t>
  </si>
  <si>
    <t xml:space="preserve">                        As of 31 XII</t>
  </si>
  <si>
    <r>
      <t xml:space="preserve">SĄDY REJESTROWE
(sądy gospodarcze prowadzące
Krajowy Rejestr
Sądowy)
</t>
    </r>
    <r>
      <rPr>
        <i/>
        <sz val="10"/>
        <rFont val="Times New Roman CE"/>
        <family val="1"/>
        <charset val="238"/>
      </rPr>
      <t xml:space="preserve">REGISTRATION COURTS
(commercial courts
conducting National
Judicial Register) </t>
    </r>
  </si>
  <si>
    <r>
      <t xml:space="preserve">Rejestr  Przedsiębiorców
</t>
    </r>
    <r>
      <rPr>
        <i/>
        <sz val="10"/>
        <rFont val="Times New Roman CE"/>
        <family val="1"/>
        <charset val="238"/>
      </rPr>
      <t xml:space="preserve">Register of </t>
    </r>
    <r>
      <rPr>
        <i/>
        <sz val="10"/>
        <rFont val="Times New Roman CE"/>
        <charset val="238"/>
      </rPr>
      <t xml:space="preserve">Entrepreneurs </t>
    </r>
    <r>
      <rPr>
        <i/>
        <sz val="10"/>
        <rFont val="Times New Roman CE"/>
        <family val="1"/>
        <charset val="238"/>
      </rPr>
      <t xml:space="preserve">        </t>
    </r>
    <r>
      <rPr>
        <sz val="10"/>
        <rFont val="Times New Roman CE"/>
        <family val="1"/>
        <charset val="238"/>
      </rPr>
      <t xml:space="preserve">                                                </t>
    </r>
    <r>
      <rPr>
        <i/>
        <sz val="12"/>
        <rFont val="Times New Roman CE"/>
        <family val="1"/>
        <charset val="238"/>
      </rPr>
      <t/>
    </r>
  </si>
  <si>
    <r>
      <t xml:space="preserve">Rejestr  Stowarzyszeń,
Innych Organizacji Społecznych
i  Zawodowych, Fundacji
i </t>
    </r>
    <r>
      <rPr>
        <sz val="10"/>
        <rFont val="Times New Roman CE"/>
        <charset val="238"/>
      </rPr>
      <t>Samodzielnych</t>
    </r>
    <r>
      <rPr>
        <sz val="10"/>
        <rFont val="Times New Roman CE"/>
        <family val="1"/>
        <charset val="238"/>
      </rPr>
      <t xml:space="preserve"> Publicznych Zakładów
Opieki Zdrowotnej
</t>
    </r>
    <r>
      <rPr>
        <i/>
        <sz val="10"/>
        <rFont val="Times New Roman CE"/>
        <family val="1"/>
        <charset val="238"/>
      </rPr>
      <t xml:space="preserve">Register of Associations,
Other Social and Professional
Organizations, Foundations
and </t>
    </r>
    <r>
      <rPr>
        <i/>
        <sz val="10"/>
        <rFont val="Times New Roman CE"/>
        <charset val="238"/>
      </rPr>
      <t>Independent</t>
    </r>
    <r>
      <rPr>
        <i/>
        <sz val="10"/>
        <rFont val="Times New Roman CE"/>
        <family val="1"/>
        <charset val="238"/>
      </rPr>
      <t xml:space="preserve"> Public Health Care Facilities</t>
    </r>
  </si>
  <si>
    <r>
      <t xml:space="preserve">Rejestr
Dłużni-
ków
Niewy-
płacalnych
</t>
    </r>
    <r>
      <rPr>
        <i/>
        <sz val="10"/>
        <rFont val="Times New Roman CE"/>
        <family val="1"/>
        <charset val="238"/>
      </rPr>
      <t>Register of
Insolvent
Debtors</t>
    </r>
  </si>
  <si>
    <r>
      <t xml:space="preserve">przed-
siębior-
stwa 
państ-
wowe
</t>
    </r>
    <r>
      <rPr>
        <i/>
        <sz val="10"/>
        <rFont val="Times New Roman CE"/>
        <family val="1"/>
        <charset val="238"/>
      </rPr>
      <t xml:space="preserve">state-
-owned
enter-
prises </t>
    </r>
  </si>
  <si>
    <r>
      <t xml:space="preserve">przed-
siębior-
stwa
zagra-
niczne 
</t>
    </r>
    <r>
      <rPr>
        <i/>
        <sz val="10"/>
        <rFont val="Times New Roman CE"/>
        <family val="1"/>
        <charset val="238"/>
      </rPr>
      <t>foreign
enter-
prises</t>
    </r>
  </si>
  <si>
    <r>
      <t>społecz-
no-za
wodowe
organi-
zacje
rol-
ników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
</t>
    </r>
    <r>
      <rPr>
        <i/>
        <sz val="10"/>
        <rFont val="Times New Roman CE"/>
        <family val="1"/>
        <charset val="238"/>
      </rPr>
      <t>profes-
sional 
organi-
zations
of  
farmers</t>
    </r>
    <r>
      <rPr>
        <i/>
        <vertAlign val="superscript"/>
        <sz val="10"/>
        <rFont val="Times New Roman CE"/>
        <charset val="238"/>
      </rPr>
      <t>a</t>
    </r>
  </si>
  <si>
    <r>
      <t xml:space="preserve">spół-
dziel-
nie
</t>
    </r>
    <r>
      <rPr>
        <i/>
        <sz val="10"/>
        <rFont val="Times New Roman CE"/>
        <family val="1"/>
        <charset val="238"/>
      </rPr>
      <t>coope
ratives</t>
    </r>
  </si>
  <si>
    <r>
      <t xml:space="preserve">spółki handlowe
</t>
    </r>
    <r>
      <rPr>
        <i/>
        <sz val="10"/>
        <rFont val="Times New Roman CE"/>
        <charset val="238"/>
      </rPr>
      <t xml:space="preserve">commercial 
companies </t>
    </r>
  </si>
  <si>
    <r>
      <t>stowa-
rzy-
szenia</t>
    </r>
    <r>
      <rPr>
        <i/>
        <vertAlign val="superscript"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
associa-
tions</t>
    </r>
    <r>
      <rPr>
        <i/>
        <vertAlign val="superscript"/>
        <sz val="10"/>
        <rFont val="Times New Roman CE"/>
        <charset val="238"/>
      </rPr>
      <t>b</t>
    </r>
  </si>
  <si>
    <r>
      <t xml:space="preserve">związki
zawo-
dowe
</t>
    </r>
    <r>
      <rPr>
        <i/>
        <sz val="10"/>
        <rFont val="Times New Roman CE"/>
        <family val="1"/>
        <charset val="238"/>
      </rPr>
      <t xml:space="preserve">trade
unions </t>
    </r>
  </si>
  <si>
    <r>
      <t xml:space="preserve">izby 
gospo-
darcze 
</t>
    </r>
    <r>
      <rPr>
        <i/>
        <sz val="10"/>
        <rFont val="Times New Roman CE"/>
        <family val="1"/>
        <charset val="238"/>
      </rPr>
      <t>econo-
mic
cham-
bers</t>
    </r>
  </si>
  <si>
    <r>
      <t xml:space="preserve">jawne
</t>
    </r>
    <r>
      <rPr>
        <i/>
        <sz val="10"/>
        <rFont val="Times New Roman CE"/>
        <charset val="238"/>
      </rPr>
      <t>unlimi-
ted 
partner-
ships</t>
    </r>
  </si>
  <si>
    <r>
      <t xml:space="preserve">z ograni-
czoną 
odpowie- 
dzial-
nością
</t>
    </r>
    <r>
      <rPr>
        <i/>
        <sz val="10"/>
        <rFont val="Times New Roman CE"/>
        <charset val="238"/>
      </rPr>
      <t>limited 
liability 
compa-
nies</t>
    </r>
  </si>
  <si>
    <t>65</t>
  </si>
  <si>
    <t>26</t>
  </si>
  <si>
    <t>468</t>
  </si>
  <si>
    <t>11457</t>
  </si>
  <si>
    <t>34493</t>
  </si>
  <si>
    <t>264013</t>
  </si>
  <si>
    <t>637163</t>
  </si>
  <si>
    <r>
      <t>M.st.</t>
    </r>
    <r>
      <rPr>
        <sz val="10"/>
        <rFont val="Times New Roman CE"/>
        <family val="1"/>
        <charset val="238"/>
      </rPr>
      <t xml:space="preserve"> Warszawa</t>
    </r>
  </si>
  <si>
    <t>Białystok</t>
  </si>
  <si>
    <t>-</t>
  </si>
  <si>
    <t>Bielsko-Biała</t>
  </si>
  <si>
    <t>Bydgoszcz</t>
  </si>
  <si>
    <t>Częstochowa</t>
  </si>
  <si>
    <t>Gdańsk</t>
  </si>
  <si>
    <t>Gliwice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</si>
  <si>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</si>
  <si>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</si>
  <si>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</si>
  <si>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</si>
  <si>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</si>
  <si>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</si>
  <si>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</si>
  <si>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</si>
  <si>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Poznań</t>
  </si>
  <si>
    <t>Rzeszów</t>
  </si>
  <si>
    <t>Szczecin</t>
  </si>
  <si>
    <t>Toruń</t>
  </si>
  <si>
    <t>Wrocław</t>
  </si>
  <si>
    <t>Zielona Góra</t>
  </si>
  <si>
    <r>
      <t xml:space="preserve">     a </t>
    </r>
    <r>
      <rPr>
        <sz val="10"/>
        <rFont val="Times New Roman CE"/>
        <family val="1"/>
        <charset val="238"/>
      </rPr>
      <t xml:space="preserve"> Prowadzące działalność gospodarczą.  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 Z wyłączeniem stowarzyszeń kultury fizycznej i związków sportowych.  </t>
    </r>
  </si>
  <si>
    <r>
      <t xml:space="preserve">     U w a g a.</t>
    </r>
    <r>
      <rPr>
        <sz val="10"/>
        <rFont val="Times New Roman CE"/>
        <family val="1"/>
        <charset val="238"/>
      </rPr>
      <t xml:space="preserve"> Ponadto w rejestrze znajdują się także: jednostki badawczo-rozwojowe – 14, spółki komandytowe – 15697, spółki </t>
    </r>
  </si>
  <si>
    <t xml:space="preserve">partnerskie –2070, towarzystwa ubezpieczeń wzajemnych –8, fundacje – 6403, organizacje rzemieślnicze –129, organizacje </t>
  </si>
  <si>
    <t xml:space="preserve">pracodawców – 99, stowarzyszenia kultury fizycznej  i związków sportowych – 929.      </t>
  </si>
  <si>
    <r>
      <t xml:space="preserve">  </t>
    </r>
    <r>
      <rPr>
        <sz val="10"/>
        <rFont val="Times New Roman CE"/>
        <charset val="238"/>
      </rPr>
      <t xml:space="preserve">   </t>
    </r>
    <r>
      <rPr>
        <b/>
        <sz val="10"/>
        <rFont val="Times New Roman CE"/>
        <charset val="238"/>
      </rPr>
      <t>Ź r ó d ł o:</t>
    </r>
    <r>
      <rPr>
        <sz val="10"/>
        <rFont val="Times New Roman CE"/>
        <family val="1"/>
        <charset val="238"/>
      </rPr>
      <t xml:space="preserve"> dane Ministerstwa Sprawiedliwości.</t>
    </r>
  </si>
  <si>
    <t xml:space="preserve">     a  Conducting economic activity.   b  Excluding physical education associations and sports associations.   </t>
  </si>
  <si>
    <r>
      <t>107</t>
    </r>
    <r>
      <rPr>
        <b/>
        <vertAlign val="superscript"/>
        <sz val="10"/>
        <color rgb="FFFF0000"/>
        <rFont val="Times New Roman"/>
        <family val="1"/>
        <charset val="238"/>
      </rPr>
      <t>n</t>
    </r>
  </si>
  <si>
    <r>
      <t>92</t>
    </r>
    <r>
      <rPr>
        <b/>
        <vertAlign val="superscript"/>
        <sz val="10"/>
        <color rgb="FFFF0000"/>
        <rFont val="Times New Roman"/>
        <family val="1"/>
        <charset val="238"/>
      </rPr>
      <t>n</t>
    </r>
  </si>
  <si>
    <r>
      <t xml:space="preserve">d  Of which the Competition and Consumer Protection Court – </t>
    </r>
    <r>
      <rPr>
        <i/>
        <sz val="9"/>
        <color indexed="10"/>
        <rFont val="Times New Roman CE"/>
        <charset val="238"/>
      </rPr>
      <t>3617</t>
    </r>
    <r>
      <rPr>
        <i/>
        <sz val="9"/>
        <rFont val="Times New Roman CE"/>
        <family val="1"/>
        <charset val="238"/>
      </rPr>
      <t xml:space="preserve"> and the Community Trademark and Design Court –</t>
    </r>
    <r>
      <rPr>
        <i/>
        <sz val="9"/>
        <color indexed="10"/>
        <rFont val="Times New Roman CE"/>
        <charset val="238"/>
      </rPr>
      <t xml:space="preserve"> 182</t>
    </r>
    <r>
      <rPr>
        <i/>
        <sz val="9"/>
        <rFont val="Times New Roman CE"/>
        <family val="1"/>
        <charset val="238"/>
      </rPr>
      <t xml:space="preserve">  e  Including collections of documents </t>
    </r>
    <r>
      <rPr>
        <i/>
        <sz val="9"/>
        <color rgb="FFFF0000"/>
        <rFont val="Times New Roman CE"/>
        <charset val="238"/>
      </rPr>
      <t xml:space="preserve">(1682 </t>
    </r>
    <r>
      <rPr>
        <i/>
        <sz val="9"/>
        <rFont val="Times New Roman CE"/>
        <charset val="238"/>
      </rPr>
      <t>cases).</t>
    </r>
    <r>
      <rPr>
        <i/>
        <sz val="9"/>
        <rFont val="Times New Roman CE"/>
        <family val="1"/>
        <charset val="238"/>
      </rPr>
      <t xml:space="preserve"> </t>
    </r>
  </si>
  <si>
    <r>
      <t xml:space="preserve">d  Of which the Competition and Consumer Protection Court – </t>
    </r>
    <r>
      <rPr>
        <i/>
        <sz val="9"/>
        <color rgb="FFFF0000"/>
        <rFont val="Times New Roman CE"/>
        <charset val="238"/>
      </rPr>
      <t>3617</t>
    </r>
    <r>
      <rPr>
        <i/>
        <sz val="9"/>
        <rFont val="Times New Roman CE"/>
        <family val="1"/>
        <charset val="238"/>
      </rPr>
      <t xml:space="preserve"> and the Community Trademark and Design Court – </t>
    </r>
    <r>
      <rPr>
        <i/>
        <sz val="9"/>
        <color indexed="10"/>
        <rFont val="Times New Roman CE"/>
        <charset val="238"/>
      </rPr>
      <t>182</t>
    </r>
    <r>
      <rPr>
        <i/>
        <sz val="9"/>
        <rFont val="Times New Roman CE"/>
        <family val="1"/>
        <charset val="238"/>
      </rPr>
      <t xml:space="preserve">  e  Including collections of documents (</t>
    </r>
    <r>
      <rPr>
        <i/>
        <sz val="9"/>
        <color indexed="10"/>
        <rFont val="Times New Roman CE"/>
        <charset val="238"/>
      </rPr>
      <t xml:space="preserve">1682 </t>
    </r>
    <r>
      <rPr>
        <i/>
        <sz val="9"/>
        <rFont val="Times New Roman CE"/>
        <family val="1"/>
        <charset val="238"/>
      </rPr>
      <t xml:space="preserve">cases). </t>
    </r>
  </si>
  <si>
    <r>
      <t xml:space="preserve">     </t>
    </r>
    <r>
      <rPr>
        <b/>
        <i/>
        <sz val="10"/>
        <rFont val="Times New Roman CE"/>
        <charset val="238"/>
      </rPr>
      <t>N o t e.</t>
    </r>
    <r>
      <rPr>
        <i/>
        <sz val="10"/>
        <rFont val="Times New Roman CE"/>
        <family val="1"/>
        <charset val="238"/>
      </rPr>
      <t xml:space="preserve"> Moreover, 34741 criminal cases, </t>
    </r>
    <r>
      <rPr>
        <i/>
        <sz val="10"/>
        <color rgb="FFFF0000"/>
        <rFont val="Times New Roman CE"/>
        <charset val="238"/>
      </rPr>
      <t xml:space="preserve">41183 </t>
    </r>
    <r>
      <rPr>
        <i/>
        <sz val="10"/>
        <rFont val="Times New Roman CE"/>
        <family val="1"/>
        <charset val="238"/>
      </rPr>
      <t xml:space="preserve">civil cases including family cases, </t>
    </r>
    <r>
      <rPr>
        <i/>
        <sz val="10"/>
        <color indexed="10"/>
        <rFont val="Times New Roman CE"/>
        <charset val="238"/>
      </rPr>
      <t xml:space="preserve">14150 </t>
    </r>
    <r>
      <rPr>
        <i/>
        <sz val="10"/>
        <rFont val="Times New Roman CE"/>
        <family val="1"/>
        <charset val="238"/>
      </rPr>
      <t xml:space="preserve">commercial law cases, </t>
    </r>
    <r>
      <rPr>
        <i/>
        <sz val="10"/>
        <color rgb="FFFF0000"/>
        <rFont val="Times New Roman CE"/>
        <charset val="238"/>
      </rPr>
      <t>1076</t>
    </r>
    <r>
      <rPr>
        <i/>
        <sz val="10"/>
        <rFont val="Times New Roman CE"/>
        <family val="1"/>
        <charset val="238"/>
      </rPr>
      <t xml:space="preserve"> cases involving the labour law as well as 24982</t>
    </r>
    <r>
      <rPr>
        <i/>
        <sz val="10"/>
        <color rgb="FFFF0000"/>
        <rFont val="Times New Roman CE"/>
        <charset val="238"/>
      </rPr>
      <t xml:space="preserve"> </t>
    </r>
    <r>
      <rPr>
        <i/>
        <sz val="10"/>
        <rFont val="Times New Roman CE"/>
        <family val="1"/>
        <charset val="238"/>
      </rPr>
      <t xml:space="preserve">cases involving social security were subject to proceedings in </t>
    </r>
    <r>
      <rPr>
        <i/>
        <sz val="10"/>
        <color indexed="10"/>
        <rFont val="Times New Roman CE"/>
        <charset val="238"/>
      </rPr>
      <t xml:space="preserve">11 </t>
    </r>
    <r>
      <rPr>
        <i/>
        <sz val="10"/>
        <rFont val="Times New Roman CE"/>
        <family val="1"/>
        <charset val="238"/>
      </rPr>
      <t>appeal courts.</t>
    </r>
  </si>
  <si>
    <r>
      <t xml:space="preserve">     N o t e.</t>
    </r>
    <r>
      <rPr>
        <i/>
        <sz val="10"/>
        <rFont val="Times New Roman CE"/>
        <family val="1"/>
        <charset val="238"/>
      </rPr>
      <t xml:space="preserve"> Moreover, in the register there are  also included the following entities: 14 research-development units, </t>
    </r>
  </si>
  <si>
    <r>
      <t>15697 limited partnerships, 2070 professional partnerships</t>
    </r>
    <r>
      <rPr>
        <b/>
        <i/>
        <sz val="10"/>
        <rFont val="Times New Roman CE"/>
        <family val="1"/>
        <charset val="238"/>
      </rPr>
      <t xml:space="preserve">, </t>
    </r>
    <r>
      <rPr>
        <i/>
        <sz val="10"/>
        <rFont val="Times New Roman CE"/>
        <charset val="238"/>
      </rPr>
      <t xml:space="preserve">8 </t>
    </r>
    <r>
      <rPr>
        <i/>
        <sz val="10"/>
        <rFont val="Times New Roman CE"/>
        <family val="1"/>
        <charset val="238"/>
      </rPr>
      <t>mutual insurance companies</t>
    </r>
    <r>
      <rPr>
        <i/>
        <sz val="10"/>
        <rFont val="Times New Roman CE"/>
        <charset val="238"/>
      </rPr>
      <t xml:space="preserve">, 6403 foundations, </t>
    </r>
  </si>
  <si>
    <t xml:space="preserve">129 craftsmen organizations, 99 employers' associations, 929 physical education associations and sports associations.  </t>
  </si>
  <si>
    <r>
      <t xml:space="preserve">TABL. 1 (36). </t>
    </r>
    <r>
      <rPr>
        <b/>
        <sz val="10"/>
        <rFont val="Times New Roman CE"/>
        <family val="1"/>
        <charset val="238"/>
      </rPr>
      <t xml:space="preserve"> PRZESTĘPSTWA STWIERDZONE PRZEZ POLICJĘ W ZAKOŃCZONYCH  </t>
    </r>
  </si>
  <si>
    <t>TABL. 4 (39).  WPŁYW SPRAW DO SĄDÓW POWSZECHNYCH W 2014 R. (dok.)</t>
  </si>
  <si>
    <r>
      <t>TABL. 5 (40).</t>
    </r>
    <r>
      <rPr>
        <b/>
        <sz val="12"/>
        <rFont val="Times New Roman CE"/>
        <family val="1"/>
        <charset val="238"/>
      </rPr>
      <t xml:space="preserve">  DOROŚLI  SKAZANI  PRAWOMOCNIE  PRZEZ SĄDY  POWSZECHNE</t>
    </r>
  </si>
  <si>
    <r>
      <t xml:space="preserve">TABL. 6 (41).  </t>
    </r>
    <r>
      <rPr>
        <b/>
        <sz val="12"/>
        <rFont val="Times New Roman CE"/>
        <charset val="238"/>
      </rPr>
      <t>SPRAWY  RODZINNE W 2014 R.</t>
    </r>
  </si>
  <si>
    <r>
      <t xml:space="preserve">TABL. 6 (41).  </t>
    </r>
    <r>
      <rPr>
        <b/>
        <sz val="12"/>
        <rFont val="Times New Roman CE"/>
        <charset val="238"/>
      </rPr>
      <t>SPRAWY  RODZINNE W 2014 R. (cd.)</t>
    </r>
  </si>
  <si>
    <t>TABL. 6 (41).  SPRAWY  RODZINNE W 2014 R. (dok.)</t>
  </si>
  <si>
    <r>
      <t>TABL. 7 (42).</t>
    </r>
    <r>
      <rPr>
        <b/>
        <sz val="12"/>
        <rFont val="Times New Roman CE"/>
        <charset val="238"/>
      </rPr>
      <t xml:space="preserve">  KRAJOWY REJESTR  SĄDOWY W 2014 R.</t>
    </r>
  </si>
  <si>
    <t>x</t>
  </si>
  <si>
    <r>
      <t>nieletnich</t>
    </r>
    <r>
      <rPr>
        <i/>
        <vertAlign val="superscript"/>
        <sz val="9"/>
        <rFont val="Times New Roman CE"/>
        <family val="1"/>
        <charset val="238"/>
      </rPr>
      <t>a</t>
    </r>
    <r>
      <rPr>
        <i/>
        <sz val="9"/>
        <rFont val="Times New Roman CE"/>
        <family val="1"/>
        <charset val="238"/>
      </rPr>
      <t xml:space="preserve">      juveniles</t>
    </r>
    <r>
      <rPr>
        <i/>
        <vertAlign val="superscript"/>
        <sz val="9"/>
        <rFont val="Times New Roman CE"/>
        <family val="1"/>
        <charset val="238"/>
      </rPr>
      <t>a</t>
    </r>
  </si>
  <si>
    <r>
      <t xml:space="preserve">Z tego załatwiono spraw      </t>
    </r>
    <r>
      <rPr>
        <i/>
        <sz val="9"/>
        <rFont val="Times New Roman CE"/>
        <family val="1"/>
        <charset val="238"/>
      </rPr>
      <t>Of which cases resolved concerning</t>
    </r>
  </si>
  <si>
    <r>
      <t>w postepowaniu w sprawach, w których zachodziło podejrzenie 
demoralizacji lub popełnienia czynu karalnego</t>
    </r>
    <r>
      <rPr>
        <vertAlign val="superscript"/>
        <sz val="9"/>
        <rFont val="Times New Roman"/>
        <family val="1"/>
        <charset val="238"/>
      </rPr>
      <t xml:space="preserve">b 
</t>
    </r>
    <r>
      <rPr>
        <i/>
        <sz val="9"/>
        <rFont val="Times New Roman"/>
        <family val="1"/>
        <charset val="238"/>
      </rPr>
      <t>in investigation of case in which occur suspicion of demoralization or committing punishable act</t>
    </r>
    <r>
      <rPr>
        <i/>
        <vertAlign val="superscript"/>
        <sz val="9"/>
        <rFont val="Times New Roman"/>
        <family val="1"/>
        <charset val="238"/>
      </rPr>
      <t>b</t>
    </r>
  </si>
  <si>
    <r>
      <t>w postepowaniu w sprawach, w których zachodzi podejrzenie 
 demoralizacji lub popełnienia czynu karalnego</t>
    </r>
    <r>
      <rPr>
        <vertAlign val="superscript"/>
        <sz val="9"/>
        <rFont val="Times New Roman"/>
        <family val="1"/>
        <charset val="238"/>
      </rPr>
      <t xml:space="preserve">b 
</t>
    </r>
    <r>
      <rPr>
        <i/>
        <sz val="9"/>
        <rFont val="Times New Roman"/>
        <family val="1"/>
        <charset val="238"/>
      </rPr>
      <t>in investigation of case in which occur suspicion of demoralization or committing punishable act</t>
    </r>
    <r>
      <rPr>
        <i/>
        <vertAlign val="superscript"/>
        <sz val="9"/>
        <rFont val="Times New Roman"/>
        <family val="1"/>
        <charset val="238"/>
      </rPr>
      <t>b</t>
    </r>
  </si>
  <si>
    <r>
      <t>nieletnich</t>
    </r>
    <r>
      <rPr>
        <i/>
        <vertAlign val="superscript"/>
        <sz val="9"/>
        <rFont val="Times New Roman CE"/>
        <family val="1"/>
        <charset val="238"/>
      </rPr>
      <t>a</t>
    </r>
    <r>
      <rPr>
        <i/>
        <sz val="9"/>
        <rFont val="Times New Roman CE"/>
        <family val="1"/>
        <charset val="238"/>
      </rPr>
      <t xml:space="preserve">    juveniles</t>
    </r>
    <r>
      <rPr>
        <i/>
        <vertAlign val="superscript"/>
        <sz val="9"/>
        <rFont val="Times New Roman CE"/>
        <family val="1"/>
        <charset val="238"/>
      </rPr>
      <t>a</t>
    </r>
  </si>
  <si>
    <r>
      <t xml:space="preserve">Z tego załatwiono spraw      </t>
    </r>
    <r>
      <rPr>
        <i/>
        <sz val="9"/>
        <rFont val="Times New Roman CE"/>
        <family val="1"/>
        <charset val="238"/>
      </rPr>
      <t xml:space="preserve">Of which cases resolved concerning </t>
    </r>
  </si>
  <si>
    <r>
      <t>nieletnich</t>
    </r>
    <r>
      <rPr>
        <i/>
        <vertAlign val="superscript"/>
        <sz val="9"/>
        <rFont val="Times New Roman CE"/>
        <family val="1"/>
        <charset val="238"/>
      </rPr>
      <t>a</t>
    </r>
    <r>
      <rPr>
        <i/>
        <sz val="9"/>
        <rFont val="Times New Roman CE"/>
        <family val="1"/>
        <charset val="238"/>
      </rPr>
      <t xml:space="preserve">     juveniles</t>
    </r>
    <r>
      <rPr>
        <i/>
        <vertAlign val="superscript"/>
        <sz val="9"/>
        <rFont val="Times New Roman CE"/>
        <family val="1"/>
        <charset val="238"/>
      </rPr>
      <t>a</t>
    </r>
  </si>
  <si>
    <r>
      <t xml:space="preserve">TABL. 4 (39).  </t>
    </r>
    <r>
      <rPr>
        <b/>
        <sz val="11"/>
        <rFont val="Times New Roman CE"/>
        <charset val="238"/>
      </rPr>
      <t>WPŁYW SPRAW DO SĄDÓW POWSZECHNYCH W 2014 R.</t>
    </r>
  </si>
  <si>
    <t>68274</t>
  </si>
  <si>
    <t>6652</t>
  </si>
  <si>
    <t>386</t>
  </si>
  <si>
    <r>
      <t>TABL. 2 (37).</t>
    </r>
    <r>
      <rPr>
        <b/>
        <sz val="11"/>
        <rFont val="Times New Roman CE"/>
        <family val="1"/>
        <charset val="238"/>
      </rPr>
      <t xml:space="preserve">  PRZESTĘPSTWA STWIERDZONE  PRZEZ POLICJĘ  </t>
    </r>
  </si>
  <si>
    <r>
      <t xml:space="preserve">TABL. 3 (38). </t>
    </r>
    <r>
      <rPr>
        <b/>
        <sz val="10"/>
        <rFont val="Times New Roman CE"/>
        <family val="1"/>
        <charset val="238"/>
      </rPr>
      <t xml:space="preserve"> WSKAŹNIKI WYKRYWALNOŚCI SPRAWCÓW PRZESTĘPSTW STWIERDZONYCH </t>
    </r>
  </si>
  <si>
    <r>
      <t xml:space="preserve">Na 10 tys. 
ludności
</t>
    </r>
    <r>
      <rPr>
        <i/>
        <sz val="10"/>
        <rFont val="Times New Roman CE"/>
        <family val="1"/>
        <charset val="238"/>
      </rPr>
      <t>Per
10
thous.
population</t>
    </r>
  </si>
  <si>
    <t xml:space="preserve">     a  Data relate to persons. b  See general notes, item 10 on page 227.</t>
  </si>
  <si>
    <r>
      <t xml:space="preserve">     a</t>
    </r>
    <r>
      <rPr>
        <sz val="9"/>
        <rFont val="Times New Roman"/>
        <family val="1"/>
        <charset val="238"/>
      </rPr>
      <t xml:space="preserve">  Dane dotyczą osób.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 Patrz uwagi ogólne, ust. 10 na str. 227.</t>
    </r>
  </si>
  <si>
    <r>
      <rPr>
        <b/>
        <i/>
        <sz val="10"/>
        <rFont val="Times New Roman CE"/>
        <charset val="238"/>
      </rPr>
      <t xml:space="preserve">Note to tables 1–3  </t>
    </r>
    <r>
      <rPr>
        <i/>
        <sz val="10"/>
        <rFont val="Times New Roman CE"/>
        <charset val="238"/>
      </rPr>
      <t xml:space="preserve">
   In 2014 data do not include punishable acts committed by juveniles; in accordance with the amended methodology, the specification of the number of juveniles committing punishable acts takes place during court proceedings (in 2014 – 37677 acts) after the Police provides records in juveniles cases to the family court (in 2014 – 40999 cases). </t>
    </r>
  </si>
  <si>
    <r>
      <rPr>
        <b/>
        <sz val="10"/>
        <rFont val="Times New Roman CE"/>
        <charset val="238"/>
      </rPr>
      <t>Uwaga do tablic 1–3</t>
    </r>
    <r>
      <rPr>
        <sz val="10"/>
        <rFont val="Times New Roman CE"/>
        <charset val="238"/>
      </rPr>
      <t xml:space="preserve">  
   W 2014 r. dane nie obejmują czynów karalnych popełnionych przez nieletnich; zgodnie ze zmienioną metodologią stwierdzenie popełnienia czynów karalnych przez nieletnich dokonywane jest w postępowaniu sądowym (w 2014 r. – 37677 czynów) po uprzednim przekazaniu przez Policję akt w sprawach nieletnich do sądu rodzinnego (w 2014 r. – 40999 spraw).  </t>
    </r>
    <r>
      <rPr>
        <sz val="10"/>
        <color rgb="FFFF0000"/>
        <rFont val="Times New Roman CE"/>
        <family val="1"/>
        <charset val="238"/>
      </rPr>
      <t xml:space="preserve">
</t>
    </r>
    <r>
      <rPr>
        <b/>
        <sz val="10"/>
        <color rgb="FFFF0000"/>
        <rFont val="Times New Roman CE"/>
        <charset val="238"/>
      </rPr>
      <t/>
    </r>
  </si>
</sst>
</file>

<file path=xl/styles.xml><?xml version="1.0" encoding="utf-8"?>
<styleSheet xmlns="http://schemas.openxmlformats.org/spreadsheetml/2006/main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@*."/>
    <numFmt numFmtId="166" formatCode="0_)"/>
    <numFmt numFmtId="167" formatCode="0.0_)"/>
  </numFmts>
  <fonts count="139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charset val="238"/>
    </font>
    <font>
      <i/>
      <sz val="10"/>
      <name val="Times New Roman CE"/>
      <charset val="238"/>
    </font>
    <font>
      <sz val="10"/>
      <name val="Arial CE"/>
    </font>
    <font>
      <b/>
      <i/>
      <sz val="11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14"/>
      <color rgb="FFFF0000"/>
      <name val="Times New Roman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Arial CE"/>
      <charset val="238"/>
    </font>
    <font>
      <sz val="9"/>
      <name val="Arial CE"/>
      <charset val="238"/>
    </font>
    <font>
      <sz val="10.5"/>
      <name val="Times New Roman CE"/>
      <family val="1"/>
      <charset val="238"/>
    </font>
    <font>
      <b/>
      <sz val="8.5"/>
      <name val="Times New Roman CE"/>
      <family val="1"/>
      <charset val="238"/>
    </font>
    <font>
      <b/>
      <sz val="11"/>
      <name val="Times New Roman CE"/>
      <charset val="238"/>
    </font>
    <font>
      <i/>
      <sz val="11"/>
      <name val="Times New Roman CE"/>
      <family val="1"/>
      <charset val="238"/>
    </font>
    <font>
      <i/>
      <sz val="10.5"/>
      <name val="Times New Roman CE"/>
      <family val="1"/>
      <charset val="238"/>
    </font>
    <font>
      <i/>
      <sz val="8.5"/>
      <name val="Times New Roman CE"/>
      <charset val="238"/>
    </font>
    <font>
      <sz val="11"/>
      <name val="Times New Roman CE"/>
      <charset val="238"/>
    </font>
    <font>
      <b/>
      <sz val="9"/>
      <name val="Times New Roman CE"/>
      <family val="1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1"/>
      <name val="Times New Roman"/>
      <family val="1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"/>
      <family val="1"/>
      <charset val="238"/>
    </font>
    <font>
      <sz val="10"/>
      <name val="Arial CE"/>
      <family val="2"/>
      <charset val="238"/>
    </font>
    <font>
      <sz val="11"/>
      <name val="Times New Roman"/>
      <family val="1"/>
      <charset val="238"/>
    </font>
    <font>
      <i/>
      <sz val="11"/>
      <name val="Arial CE"/>
      <family val="2"/>
      <charset val="238"/>
    </font>
    <font>
      <sz val="10"/>
      <name val="Times New Roman"/>
      <family val="1"/>
      <charset val="238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9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vertAlign val="superscript"/>
      <sz val="10"/>
      <name val="Arial CE"/>
      <charset val="238"/>
    </font>
    <font>
      <i/>
      <sz val="10"/>
      <name val="Arial CE"/>
      <charset val="238"/>
    </font>
    <font>
      <sz val="10"/>
      <name val="Arial"/>
      <family val="2"/>
    </font>
    <font>
      <i/>
      <sz val="10"/>
      <name val="Arial CE"/>
      <family val="2"/>
      <charset val="238"/>
    </font>
    <font>
      <i/>
      <vertAlign val="superscript"/>
      <sz val="10"/>
      <name val="Times New Roman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2"/>
      <name val="Times New Roman CE"/>
      <family val="1"/>
      <charset val="238"/>
    </font>
    <font>
      <sz val="10"/>
      <name val="Times New Roman CE"/>
      <charset val="238"/>
    </font>
    <font>
      <sz val="10"/>
      <color indexed="8"/>
      <name val="Times New Roman CE"/>
      <charset val="238"/>
    </font>
    <font>
      <i/>
      <sz val="10"/>
      <color indexed="8"/>
      <name val="Times New Roman CE"/>
      <charset val="238"/>
    </font>
    <font>
      <sz val="10"/>
      <color indexed="8"/>
      <name val="Arial CE"/>
      <charset val="238"/>
    </font>
    <font>
      <i/>
      <sz val="10"/>
      <color indexed="8"/>
      <name val="Times New Roman CE"/>
      <family val="1"/>
      <charset val="238"/>
    </font>
    <font>
      <sz val="10"/>
      <color indexed="10"/>
      <name val="Times New Roman CE"/>
      <charset val="238"/>
    </font>
    <font>
      <i/>
      <sz val="10"/>
      <color indexed="10"/>
      <name val="Times New Roman CE"/>
      <family val="1"/>
      <charset val="238"/>
    </font>
    <font>
      <i/>
      <sz val="12"/>
      <name val="Times New Roman"/>
      <family val="1"/>
      <charset val="238"/>
    </font>
    <font>
      <i/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i/>
      <vertAlign val="superscript"/>
      <sz val="12"/>
      <name val="Times New Roman CE"/>
      <family val="1"/>
      <charset val="238"/>
    </font>
    <font>
      <b/>
      <i/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</font>
    <font>
      <sz val="13"/>
      <name val="Times New Roman"/>
      <family val="1"/>
      <charset val="238"/>
    </font>
    <font>
      <sz val="13"/>
      <name val="Times New Roman CE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sz val="12"/>
      <name val="Arial CE"/>
      <charset val="238"/>
    </font>
    <font>
      <i/>
      <sz val="11"/>
      <name val="Times New Roman"/>
      <family val="1"/>
      <charset val="238"/>
    </font>
    <font>
      <sz val="12"/>
      <name val="Times New Roman"/>
      <family val="1"/>
    </font>
    <font>
      <sz val="12"/>
      <color rgb="FF00B05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Times New Roman CE"/>
      <family val="1"/>
      <charset val="238"/>
    </font>
    <font>
      <strike/>
      <sz val="9"/>
      <color rgb="FFFF0000"/>
      <name val="Arial"/>
      <family val="2"/>
      <charset val="238"/>
    </font>
    <font>
      <i/>
      <strike/>
      <sz val="9"/>
      <color rgb="FFFF0000"/>
      <name val="Arial"/>
      <family val="2"/>
      <charset val="238"/>
    </font>
    <font>
      <sz val="13"/>
      <color rgb="FFFF0000"/>
      <name val="Times New Roman"/>
      <family val="1"/>
    </font>
    <font>
      <sz val="13"/>
      <color rgb="FFFF0000"/>
      <name val="Times New Roman CE"/>
      <family val="1"/>
      <charset val="238"/>
    </font>
    <font>
      <b/>
      <sz val="13"/>
      <color rgb="FFFF0000"/>
      <name val="Times New Roman"/>
      <family val="1"/>
      <charset val="238"/>
    </font>
    <font>
      <sz val="13"/>
      <color rgb="FFFF0000"/>
      <name val="Times New Roman"/>
      <family val="1"/>
      <charset val="238"/>
    </font>
    <font>
      <sz val="9"/>
      <color rgb="FFFF0000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b/>
      <vertAlign val="superscript"/>
      <sz val="10"/>
      <color indexed="8"/>
      <name val="Times New Roman"/>
      <family val="1"/>
      <charset val="238"/>
    </font>
    <font>
      <i/>
      <sz val="9"/>
      <name val="Times New Roman CE"/>
      <family val="1"/>
      <charset val="238"/>
    </font>
    <font>
      <i/>
      <sz val="9"/>
      <name val="Times New Roman CE"/>
      <charset val="238"/>
    </font>
    <font>
      <i/>
      <vertAlign val="superscript"/>
      <sz val="9"/>
      <name val="Times New Roman CE"/>
      <charset val="238"/>
    </font>
    <font>
      <i/>
      <vertAlign val="superscript"/>
      <sz val="9"/>
      <name val="Times New Roman CE"/>
      <family val="1"/>
      <charset val="238"/>
    </font>
    <font>
      <sz val="11"/>
      <name val="Arial"/>
      <family val="2"/>
      <charset val="238"/>
    </font>
    <font>
      <sz val="9"/>
      <name val="Times New Roman CE"/>
      <charset val="238"/>
    </font>
    <font>
      <sz val="9"/>
      <color indexed="10"/>
      <name val="Times New Roman CE"/>
      <charset val="238"/>
    </font>
    <font>
      <i/>
      <sz val="9"/>
      <color indexed="10"/>
      <name val="Times New Roman CE"/>
      <charset val="238"/>
    </font>
    <font>
      <i/>
      <sz val="9"/>
      <color rgb="FFFF0000"/>
      <name val="Times New Roman CE"/>
      <charset val="238"/>
    </font>
    <font>
      <b/>
      <sz val="9"/>
      <name val="Times New Roman CE"/>
      <charset val="238"/>
    </font>
    <font>
      <sz val="9"/>
      <color rgb="FFFF0000"/>
      <name val="Times New Roman CE"/>
      <charset val="238"/>
    </font>
    <font>
      <b/>
      <i/>
      <sz val="10"/>
      <name val="Times New Roman CE"/>
      <charset val="238"/>
    </font>
    <font>
      <i/>
      <sz val="10"/>
      <color rgb="FFFF0000"/>
      <name val="Times New Roman CE"/>
      <charset val="238"/>
    </font>
    <font>
      <i/>
      <sz val="10"/>
      <color indexed="10"/>
      <name val="Times New Roman CE"/>
      <charset val="238"/>
    </font>
    <font>
      <sz val="12"/>
      <name val="Times New Roman CE"/>
      <charset val="238"/>
    </font>
    <font>
      <sz val="16"/>
      <color rgb="FFFF0000"/>
      <name val="Times New Roman CE"/>
      <family val="1"/>
      <charset val="238"/>
    </font>
    <font>
      <b/>
      <i/>
      <vertAlign val="superscript"/>
      <sz val="11"/>
      <name val="Times New Roman CE"/>
      <family val="1"/>
      <charset val="238"/>
    </font>
    <font>
      <i/>
      <vertAlign val="superscript"/>
      <sz val="11"/>
      <name val="Times New Roman CE"/>
      <family val="1"/>
      <charset val="238"/>
    </font>
    <font>
      <b/>
      <sz val="10"/>
      <name val="Times New Roman CE"/>
      <charset val="238"/>
    </font>
    <font>
      <b/>
      <sz val="12"/>
      <name val="Times New Roman CE"/>
      <charset val="238"/>
    </font>
    <font>
      <vertAlign val="superscript"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vertAlign val="superscript"/>
      <sz val="9"/>
      <name val="Times New Roman"/>
      <family val="1"/>
      <charset val="238"/>
    </font>
    <font>
      <sz val="11"/>
      <name val="Calibri"/>
      <family val="2"/>
      <charset val="238"/>
    </font>
    <font>
      <b/>
      <sz val="12"/>
      <name val="Arial CE"/>
      <charset val="238"/>
    </font>
    <font>
      <b/>
      <sz val="10"/>
      <name val="Times New Roman"/>
      <family val="1"/>
    </font>
    <font>
      <i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56"/>
      <name val="Times New Roman"/>
      <family val="1"/>
      <charset val="238"/>
    </font>
    <font>
      <i/>
      <sz val="9"/>
      <color indexed="56"/>
      <name val="Times New Roman"/>
      <family val="1"/>
      <charset val="238"/>
    </font>
    <font>
      <i/>
      <vertAlign val="superscript"/>
      <sz val="10"/>
      <name val="Times New Roman CE"/>
      <charset val="238"/>
    </font>
    <font>
      <i/>
      <sz val="10"/>
      <color rgb="FFFF0000"/>
      <name val="Arial CE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vertAlign val="superscript"/>
      <sz val="10"/>
      <color rgb="FFFF0000"/>
      <name val="Times New Roman"/>
      <family val="1"/>
      <charset val="238"/>
    </font>
    <font>
      <b/>
      <sz val="10"/>
      <color rgb="FFFF0000"/>
      <name val="Times New Roman CE"/>
      <charset val="238"/>
    </font>
    <font>
      <sz val="10"/>
      <color rgb="FFFF0000"/>
      <name val="Times New Roman CE"/>
      <charset val="238"/>
    </font>
    <font>
      <b/>
      <sz val="11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1" fillId="0" borderId="0"/>
    <xf numFmtId="0" fontId="9" fillId="0" borderId="0"/>
    <xf numFmtId="0" fontId="9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4" borderId="0" applyNumberFormat="0" applyBorder="0" applyAlignment="0" applyProtection="0"/>
    <xf numFmtId="0" fontId="18" fillId="6" borderId="0" applyNumberFormat="0" applyBorder="0" applyAlignment="0" applyProtection="0"/>
    <xf numFmtId="0" fontId="18" fillId="3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6" borderId="0" applyNumberFormat="0" applyBorder="0" applyAlignment="0" applyProtection="0"/>
    <xf numFmtId="0" fontId="18" fillId="4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8" borderId="0" applyNumberFormat="0" applyBorder="0" applyAlignment="0" applyProtection="0"/>
    <xf numFmtId="0" fontId="19" fillId="6" borderId="0" applyNumberFormat="0" applyBorder="0" applyAlignment="0" applyProtection="0"/>
    <xf numFmtId="0" fontId="19" fillId="3" borderId="0" applyNumberFormat="0" applyBorder="0" applyAlignment="0" applyProtection="0"/>
    <xf numFmtId="0" fontId="19" fillId="11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0" borderId="16"/>
    <xf numFmtId="0" fontId="21" fillId="7" borderId="17" applyNumberFormat="0" applyAlignment="0" applyProtection="0"/>
    <xf numFmtId="0" fontId="22" fillId="15" borderId="18" applyNumberFormat="0" applyAlignment="0" applyProtection="0"/>
    <xf numFmtId="0" fontId="23" fillId="6" borderId="0" applyNumberFormat="0" applyBorder="0" applyAlignment="0" applyProtection="0"/>
    <xf numFmtId="43" fontId="1" fillId="0" borderId="0" applyFont="0" applyFill="0" applyBorder="0" applyAlignment="0" applyProtection="0"/>
    <xf numFmtId="0" fontId="24" fillId="0" borderId="19" applyNumberFormat="0" applyFill="0" applyAlignment="0" applyProtection="0"/>
    <xf numFmtId="0" fontId="25" fillId="16" borderId="20" applyNumberFormat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13" fillId="0" borderId="0"/>
    <xf numFmtId="0" fontId="13" fillId="0" borderId="0"/>
    <xf numFmtId="0" fontId="30" fillId="15" borderId="17" applyNumberFormat="0" applyAlignment="0" applyProtection="0"/>
    <xf numFmtId="0" fontId="31" fillId="0" borderId="24" applyNumberFormat="0" applyFill="0" applyAlignment="0" applyProtection="0"/>
    <xf numFmtId="0" fontId="3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" fillId="4" borderId="25" applyNumberFormat="0" applyFont="0" applyAlignment="0" applyProtection="0"/>
    <xf numFmtId="44" fontId="1" fillId="0" borderId="0" applyFont="0" applyFill="0" applyBorder="0" applyAlignment="0" applyProtection="0"/>
    <xf numFmtId="0" fontId="34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</cellStyleXfs>
  <cellXfs count="746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/>
    <xf numFmtId="0" fontId="3" fillId="0" borderId="0" xfId="1" applyFont="1" applyAlignment="1">
      <alignment horizontal="left"/>
    </xf>
    <xf numFmtId="0" fontId="4" fillId="0" borderId="0" xfId="1" applyFont="1" applyBorder="1" applyAlignment="1">
      <alignment horizontal="left"/>
    </xf>
    <xf numFmtId="0" fontId="5" fillId="0" borderId="0" xfId="1" quotePrefix="1" applyFont="1" applyBorder="1" applyAlignment="1">
      <alignment horizontal="left"/>
    </xf>
    <xf numFmtId="0" fontId="2" fillId="0" borderId="0" xfId="1" applyFont="1" applyBorder="1"/>
    <xf numFmtId="0" fontId="2" fillId="0" borderId="12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5" fillId="0" borderId="6" xfId="2" applyFont="1" applyBorder="1" applyAlignment="1">
      <alignment horizontal="left"/>
    </xf>
    <xf numFmtId="49" fontId="11" fillId="0" borderId="7" xfId="3" quotePrefix="1" applyNumberFormat="1" applyFont="1" applyBorder="1" applyAlignment="1">
      <alignment horizontal="right"/>
    </xf>
    <xf numFmtId="49" fontId="11" fillId="0" borderId="0" xfId="1" quotePrefix="1" applyNumberFormat="1" applyFont="1" applyBorder="1" applyAlignment="1">
      <alignment horizontal="right"/>
    </xf>
    <xf numFmtId="49" fontId="11" fillId="0" borderId="8" xfId="1" quotePrefix="1" applyNumberFormat="1" applyFont="1" applyBorder="1" applyAlignment="1">
      <alignment horizontal="right"/>
    </xf>
    <xf numFmtId="49" fontId="11" fillId="0" borderId="15" xfId="3" quotePrefix="1" applyNumberFormat="1" applyFont="1" applyBorder="1" applyAlignment="1">
      <alignment horizontal="right"/>
    </xf>
    <xf numFmtId="0" fontId="1" fillId="0" borderId="0" xfId="0" applyFont="1"/>
    <xf numFmtId="0" fontId="6" fillId="0" borderId="6" xfId="2" applyFont="1" applyBorder="1"/>
    <xf numFmtId="1" fontId="12" fillId="0" borderId="7" xfId="3" applyNumberFormat="1" applyFont="1" applyBorder="1" applyAlignment="1">
      <alignment horizontal="right"/>
    </xf>
    <xf numFmtId="1" fontId="12" fillId="0" borderId="0" xfId="1" applyNumberFormat="1" applyFont="1" applyAlignment="1"/>
    <xf numFmtId="1" fontId="12" fillId="0" borderId="8" xfId="1" applyNumberFormat="1" applyFont="1" applyBorder="1" applyAlignment="1"/>
    <xf numFmtId="1" fontId="12" fillId="0" borderId="8" xfId="1" applyNumberFormat="1" applyFont="1" applyFill="1" applyBorder="1" applyAlignment="1"/>
    <xf numFmtId="1" fontId="12" fillId="0" borderId="0" xfId="1" quotePrefix="1" applyNumberFormat="1" applyFont="1" applyBorder="1" applyAlignment="1">
      <alignment horizontal="right"/>
    </xf>
    <xf numFmtId="1" fontId="12" fillId="0" borderId="15" xfId="1" applyNumberFormat="1" applyFont="1" applyFill="1" applyBorder="1" applyAlignment="1"/>
    <xf numFmtId="0" fontId="6" fillId="0" borderId="6" xfId="2" quotePrefix="1" applyFont="1" applyBorder="1" applyAlignment="1">
      <alignment horizontal="left"/>
    </xf>
    <xf numFmtId="1" fontId="12" fillId="0" borderId="7" xfId="3" quotePrefix="1" applyNumberFormat="1" applyFont="1" applyBorder="1" applyAlignment="1">
      <alignment horizontal="right"/>
    </xf>
    <xf numFmtId="0" fontId="6" fillId="0" borderId="0" xfId="1" applyFont="1"/>
    <xf numFmtId="1" fontId="2" fillId="0" borderId="0" xfId="1" applyNumberFormat="1" applyFont="1"/>
    <xf numFmtId="0" fontId="17" fillId="0" borderId="0" xfId="1" applyFont="1"/>
    <xf numFmtId="0" fontId="2" fillId="0" borderId="0" xfId="1" applyFont="1" applyBorder="1" applyAlignment="1">
      <alignment horizontal="left"/>
    </xf>
    <xf numFmtId="0" fontId="35" fillId="0" borderId="0" xfId="1" applyFont="1"/>
    <xf numFmtId="0" fontId="35" fillId="0" borderId="0" xfId="1" applyFont="1" applyBorder="1"/>
    <xf numFmtId="0" fontId="3" fillId="0" borderId="0" xfId="1" applyFont="1" applyBorder="1" applyAlignment="1">
      <alignment horizontal="left"/>
    </xf>
    <xf numFmtId="0" fontId="1" fillId="0" borderId="0" xfId="1" applyFont="1" applyBorder="1"/>
    <xf numFmtId="0" fontId="1" fillId="0" borderId="0" xfId="1" applyFont="1"/>
    <xf numFmtId="0" fontId="2" fillId="0" borderId="8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1" fillId="0" borderId="6" xfId="1" applyFont="1" applyBorder="1"/>
    <xf numFmtId="0" fontId="1" fillId="0" borderId="7" xfId="1" applyFont="1" applyBorder="1"/>
    <xf numFmtId="0" fontId="1" fillId="0" borderId="8" xfId="1" applyFont="1" applyBorder="1"/>
    <xf numFmtId="164" fontId="12" fillId="0" borderId="7" xfId="1" applyNumberFormat="1" applyFont="1" applyBorder="1"/>
    <xf numFmtId="164" fontId="12" fillId="0" borderId="0" xfId="1" applyNumberFormat="1" applyFont="1"/>
    <xf numFmtId="164" fontId="12" fillId="0" borderId="8" xfId="1" applyNumberFormat="1" applyFont="1" applyBorder="1"/>
    <xf numFmtId="164" fontId="12" fillId="0" borderId="0" xfId="1" applyNumberFormat="1" applyFont="1" applyBorder="1"/>
    <xf numFmtId="164" fontId="12" fillId="0" borderId="7" xfId="1" applyNumberFormat="1" applyFont="1" applyFill="1" applyBorder="1"/>
    <xf numFmtId="0" fontId="6" fillId="0" borderId="0" xfId="1" applyFont="1" applyBorder="1"/>
    <xf numFmtId="0" fontId="36" fillId="0" borderId="0" xfId="1" applyFont="1" applyBorder="1"/>
    <xf numFmtId="0" fontId="36" fillId="0" borderId="0" xfId="1" applyFont="1"/>
    <xf numFmtId="0" fontId="6" fillId="0" borderId="0" xfId="1" applyFont="1" applyBorder="1" applyAlignment="1">
      <alignment horizontal="left"/>
    </xf>
    <xf numFmtId="0" fontId="37" fillId="0" borderId="0" xfId="1" quotePrefix="1" applyFont="1" applyAlignment="1">
      <alignment horizontal="left"/>
    </xf>
    <xf numFmtId="0" fontId="38" fillId="0" borderId="0" xfId="1" applyFont="1" applyBorder="1" applyAlignment="1">
      <alignment horizontal="left"/>
    </xf>
    <xf numFmtId="0" fontId="3" fillId="0" borderId="0" xfId="1" quotePrefix="1" applyFont="1" applyBorder="1" applyAlignment="1">
      <alignment horizontal="left"/>
    </xf>
    <xf numFmtId="0" fontId="39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40" fillId="0" borderId="0" xfId="1" applyFont="1" applyBorder="1" applyAlignment="1">
      <alignment horizontal="left"/>
    </xf>
    <xf numFmtId="0" fontId="40" fillId="0" borderId="0" xfId="1" applyFont="1"/>
    <xf numFmtId="0" fontId="41" fillId="0" borderId="0" xfId="1" applyFont="1" applyBorder="1" applyAlignment="1">
      <alignment horizontal="left"/>
    </xf>
    <xf numFmtId="0" fontId="42" fillId="0" borderId="0" xfId="1" applyFont="1" applyBorder="1" applyAlignment="1">
      <alignment horizontal="left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6" fillId="0" borderId="3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Continuous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quotePrefix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wrapText="1"/>
    </xf>
    <xf numFmtId="49" fontId="11" fillId="0" borderId="8" xfId="3" quotePrefix="1" applyNumberFormat="1" applyFont="1" applyBorder="1" applyAlignment="1">
      <alignment horizontal="right"/>
    </xf>
    <xf numFmtId="1" fontId="3" fillId="0" borderId="0" xfId="2" applyNumberFormat="1" applyFont="1" applyBorder="1" applyAlignment="1">
      <alignment horizontal="right"/>
    </xf>
    <xf numFmtId="0" fontId="5" fillId="0" borderId="0" xfId="1" applyFont="1"/>
    <xf numFmtId="1" fontId="12" fillId="0" borderId="0" xfId="3" applyNumberFormat="1" applyFont="1" applyBorder="1" applyAlignment="1">
      <alignment horizontal="right"/>
    </xf>
    <xf numFmtId="1" fontId="12" fillId="0" borderId="8" xfId="1" applyNumberFormat="1" applyFont="1" applyBorder="1"/>
    <xf numFmtId="1" fontId="12" fillId="0" borderId="8" xfId="3" applyNumberFormat="1" applyFont="1" applyBorder="1" applyAlignment="1">
      <alignment horizontal="right"/>
    </xf>
    <xf numFmtId="1" fontId="12" fillId="0" borderId="15" xfId="3" applyNumberFormat="1" applyFont="1" applyBorder="1" applyAlignment="1">
      <alignment horizontal="right"/>
    </xf>
    <xf numFmtId="1" fontId="2" fillId="0" borderId="0" xfId="2" applyNumberFormat="1" applyFont="1" applyBorder="1" applyAlignment="1">
      <alignment horizontal="right"/>
    </xf>
    <xf numFmtId="1" fontId="12" fillId="0" borderId="7" xfId="1" applyNumberFormat="1" applyFont="1" applyBorder="1" applyAlignment="1">
      <alignment horizontal="right" vertical="center"/>
    </xf>
    <xf numFmtId="1" fontId="12" fillId="0" borderId="15" xfId="1" applyNumberFormat="1" applyFont="1" applyBorder="1"/>
    <xf numFmtId="1" fontId="12" fillId="0" borderId="7" xfId="1" applyNumberFormat="1" applyFont="1" applyFill="1" applyBorder="1" applyAlignment="1">
      <alignment horizontal="right" vertical="center"/>
    </xf>
    <xf numFmtId="1" fontId="12" fillId="0" borderId="8" xfId="3" quotePrefix="1" applyNumberFormat="1" applyFont="1" applyBorder="1" applyAlignment="1">
      <alignment horizontal="right"/>
    </xf>
    <xf numFmtId="1" fontId="12" fillId="0" borderId="15" xfId="3" quotePrefix="1" applyNumberFormat="1" applyFont="1" applyBorder="1" applyAlignment="1">
      <alignment horizontal="right"/>
    </xf>
    <xf numFmtId="1" fontId="2" fillId="0" borderId="0" xfId="2" quotePrefix="1" applyNumberFormat="1" applyFont="1" applyBorder="1" applyAlignment="1">
      <alignment horizontal="right"/>
    </xf>
    <xf numFmtId="1" fontId="6" fillId="0" borderId="0" xfId="1" applyNumberFormat="1" applyFont="1"/>
    <xf numFmtId="1" fontId="6" fillId="0" borderId="0" xfId="1" applyNumberFormat="1" applyFont="1" applyBorder="1"/>
    <xf numFmtId="0" fontId="45" fillId="0" borderId="0" xfId="1" applyFont="1"/>
    <xf numFmtId="0" fontId="46" fillId="0" borderId="0" xfId="1" applyFont="1" applyBorder="1"/>
    <xf numFmtId="0" fontId="47" fillId="0" borderId="0" xfId="1" applyFont="1" applyFill="1" applyAlignment="1">
      <alignment horizontal="center"/>
    </xf>
    <xf numFmtId="0" fontId="48" fillId="0" borderId="0" xfId="1" applyFont="1" applyFill="1"/>
    <xf numFmtId="0" fontId="49" fillId="0" borderId="0" xfId="1" applyFont="1" applyFill="1" applyAlignment="1">
      <alignment horizontal="right"/>
    </xf>
    <xf numFmtId="0" fontId="49" fillId="0" borderId="0" xfId="1" applyFont="1" applyFill="1" applyBorder="1" applyAlignment="1">
      <alignment horizontal="right"/>
    </xf>
    <xf numFmtId="0" fontId="49" fillId="0" borderId="0" xfId="1" applyFont="1" applyFill="1"/>
    <xf numFmtId="0" fontId="50" fillId="0" borderId="0" xfId="1" applyFont="1" applyFill="1" applyBorder="1"/>
    <xf numFmtId="0" fontId="51" fillId="0" borderId="0" xfId="1" applyFont="1" applyFill="1"/>
    <xf numFmtId="0" fontId="52" fillId="0" borderId="0" xfId="1" applyFont="1" applyFill="1" applyAlignment="1">
      <alignment horizontal="center"/>
    </xf>
    <xf numFmtId="0" fontId="53" fillId="0" borderId="0" xfId="1" applyFont="1" applyFill="1"/>
    <xf numFmtId="0" fontId="50" fillId="0" borderId="0" xfId="1" applyFont="1" applyFill="1" applyAlignment="1">
      <alignment horizontal="center"/>
    </xf>
    <xf numFmtId="0" fontId="49" fillId="0" borderId="10" xfId="1" applyFont="1" applyFill="1" applyBorder="1" applyAlignment="1">
      <alignment horizontal="right"/>
    </xf>
    <xf numFmtId="0" fontId="51" fillId="0" borderId="34" xfId="1" applyFont="1" applyFill="1" applyBorder="1" applyAlignment="1">
      <alignment horizontal="right"/>
    </xf>
    <xf numFmtId="0" fontId="51" fillId="0" borderId="37" xfId="1" applyFont="1" applyFill="1" applyBorder="1"/>
    <xf numFmtId="0" fontId="55" fillId="0" borderId="34" xfId="1" applyFont="1" applyFill="1" applyBorder="1"/>
    <xf numFmtId="0" fontId="51" fillId="0" borderId="39" xfId="1" applyFont="1" applyFill="1" applyBorder="1"/>
    <xf numFmtId="0" fontId="51" fillId="0" borderId="10" xfId="1" applyFont="1" applyFill="1" applyBorder="1"/>
    <xf numFmtId="0" fontId="55" fillId="0" borderId="39" xfId="1" applyFont="1" applyFill="1" applyBorder="1" applyAlignment="1">
      <alignment horizontal="right"/>
    </xf>
    <xf numFmtId="0" fontId="50" fillId="0" borderId="7" xfId="1" applyFont="1" applyFill="1" applyBorder="1" applyAlignment="1">
      <alignment horizontal="center"/>
    </xf>
    <xf numFmtId="0" fontId="49" fillId="0" borderId="8" xfId="1" applyFont="1" applyFill="1" applyBorder="1"/>
    <xf numFmtId="0" fontId="49" fillId="0" borderId="34" xfId="1" applyFont="1" applyFill="1" applyBorder="1" applyAlignment="1">
      <alignment horizontal="right"/>
    </xf>
    <xf numFmtId="0" fontId="49" fillId="0" borderId="7" xfId="1" applyFont="1" applyFill="1" applyBorder="1" applyAlignment="1">
      <alignment horizontal="right"/>
    </xf>
    <xf numFmtId="0" fontId="57" fillId="0" borderId="0" xfId="1" applyFont="1" applyFill="1"/>
    <xf numFmtId="0" fontId="50" fillId="0" borderId="15" xfId="1" applyFont="1" applyFill="1" applyBorder="1"/>
    <xf numFmtId="0" fontId="54" fillId="0" borderId="7" xfId="1" applyFont="1" applyFill="1" applyBorder="1" applyAlignment="1">
      <alignment horizontal="center"/>
    </xf>
    <xf numFmtId="49" fontId="51" fillId="0" borderId="8" xfId="1" applyNumberFormat="1" applyFont="1" applyFill="1" applyBorder="1" applyAlignment="1">
      <alignment horizontal="left" wrapText="1" indent="1"/>
    </xf>
    <xf numFmtId="0" fontId="52" fillId="0" borderId="8" xfId="1" applyFont="1" applyFill="1" applyBorder="1" applyAlignment="1">
      <alignment horizontal="right"/>
    </xf>
    <xf numFmtId="0" fontId="52" fillId="0" borderId="7" xfId="1" applyFont="1" applyFill="1" applyBorder="1" applyAlignment="1">
      <alignment horizontal="right"/>
    </xf>
    <xf numFmtId="0" fontId="54" fillId="0" borderId="15" xfId="1" applyFont="1" applyFill="1" applyBorder="1" applyAlignment="1">
      <alignment horizontal="center"/>
    </xf>
    <xf numFmtId="49" fontId="58" fillId="0" borderId="8" xfId="1" applyNumberFormat="1" applyFont="1" applyFill="1" applyBorder="1" applyAlignment="1">
      <alignment wrapText="1"/>
    </xf>
    <xf numFmtId="49" fontId="59" fillId="0" borderId="8" xfId="1" applyNumberFormat="1" applyFont="1" applyFill="1" applyBorder="1" applyAlignment="1">
      <alignment wrapText="1"/>
    </xf>
    <xf numFmtId="49" fontId="51" fillId="0" borderId="8" xfId="1" applyNumberFormat="1" applyFont="1" applyFill="1" applyBorder="1" applyAlignment="1">
      <alignment wrapText="1"/>
    </xf>
    <xf numFmtId="0" fontId="13" fillId="0" borderId="8" xfId="1" quotePrefix="1" applyFont="1" applyFill="1" applyBorder="1" applyAlignment="1">
      <alignment horizontal="right"/>
    </xf>
    <xf numFmtId="0" fontId="13" fillId="0" borderId="8" xfId="1" applyFont="1" applyFill="1" applyBorder="1" applyAlignment="1">
      <alignment horizontal="right"/>
    </xf>
    <xf numFmtId="0" fontId="13" fillId="0" borderId="7" xfId="1" applyFont="1" applyFill="1" applyBorder="1" applyAlignment="1">
      <alignment horizontal="right"/>
    </xf>
    <xf numFmtId="49" fontId="61" fillId="0" borderId="8" xfId="1" applyNumberFormat="1" applyFont="1" applyFill="1" applyBorder="1" applyAlignment="1">
      <alignment wrapText="1"/>
    </xf>
    <xf numFmtId="0" fontId="51" fillId="0" borderId="0" xfId="1" applyFont="1" applyFill="1" applyAlignment="1"/>
    <xf numFmtId="164" fontId="13" fillId="0" borderId="8" xfId="1" applyNumberFormat="1" applyFont="1" applyFill="1" applyBorder="1" applyAlignment="1">
      <alignment horizontal="right"/>
    </xf>
    <xf numFmtId="0" fontId="54" fillId="0" borderId="0" xfId="1" applyFont="1" applyFill="1" applyBorder="1" applyAlignment="1">
      <alignment horizontal="center" wrapText="1"/>
    </xf>
    <xf numFmtId="0" fontId="62" fillId="0" borderId="0" xfId="1" applyFont="1" applyFill="1" applyBorder="1" applyAlignment="1">
      <alignment horizontal="justify" wrapText="1"/>
    </xf>
    <xf numFmtId="0" fontId="62" fillId="0" borderId="0" xfId="1" applyFont="1" applyFill="1" applyBorder="1" applyAlignment="1">
      <alignment horizontal="right" wrapText="1"/>
    </xf>
    <xf numFmtId="0" fontId="62" fillId="0" borderId="0" xfId="1" applyFont="1" applyFill="1" applyBorder="1"/>
    <xf numFmtId="0" fontId="54" fillId="0" borderId="0" xfId="1" applyFont="1" applyFill="1" applyBorder="1"/>
    <xf numFmtId="0" fontId="54" fillId="0" borderId="0" xfId="1" applyFont="1" applyFill="1" applyBorder="1" applyAlignment="1">
      <alignment horizontal="center"/>
    </xf>
    <xf numFmtId="165" fontId="13" fillId="0" borderId="0" xfId="1" applyNumberFormat="1" applyFont="1" applyFill="1" applyBorder="1"/>
    <xf numFmtId="164" fontId="13" fillId="0" borderId="0" xfId="54" applyNumberFormat="1" applyFont="1" applyFill="1" applyBorder="1" applyAlignment="1">
      <alignment horizontal="right"/>
    </xf>
    <xf numFmtId="0" fontId="51" fillId="0" borderId="0" xfId="1" applyFont="1" applyFill="1" applyBorder="1"/>
    <xf numFmtId="0" fontId="63" fillId="0" borderId="0" xfId="1" applyFont="1" applyFill="1" applyBorder="1"/>
    <xf numFmtId="0" fontId="51" fillId="0" borderId="0" xfId="1" applyFont="1" applyFill="1" applyBorder="1" applyAlignment="1">
      <alignment horizontal="right"/>
    </xf>
    <xf numFmtId="0" fontId="54" fillId="0" borderId="0" xfId="1" applyFont="1" applyFill="1" applyAlignment="1">
      <alignment horizontal="center"/>
    </xf>
    <xf numFmtId="0" fontId="51" fillId="0" borderId="0" xfId="1" applyFont="1" applyFill="1" applyAlignment="1">
      <alignment horizontal="right"/>
    </xf>
    <xf numFmtId="0" fontId="3" fillId="0" borderId="0" xfId="60" applyFont="1" applyBorder="1" applyAlignment="1">
      <alignment horizontal="left" vertical="center"/>
    </xf>
    <xf numFmtId="0" fontId="2" fillId="0" borderId="0" xfId="57" applyFont="1"/>
    <xf numFmtId="0" fontId="1" fillId="0" borderId="0" xfId="61"/>
    <xf numFmtId="0" fontId="4" fillId="0" borderId="0" xfId="60" applyFont="1" applyBorder="1" applyAlignment="1">
      <alignment horizontal="left" vertical="center"/>
    </xf>
    <xf numFmtId="0" fontId="2" fillId="0" borderId="0" xfId="57" applyFont="1" applyAlignment="1"/>
    <xf numFmtId="164" fontId="4" fillId="0" borderId="0" xfId="57" applyNumberFormat="1" applyFont="1" applyBorder="1"/>
    <xf numFmtId="0" fontId="1" fillId="0" borderId="0" xfId="57" applyFont="1" applyBorder="1"/>
    <xf numFmtId="0" fontId="54" fillId="0" borderId="16" xfId="57" applyFont="1" applyBorder="1" applyAlignment="1">
      <alignment horizontal="center" vertical="center" wrapText="1"/>
    </xf>
    <xf numFmtId="0" fontId="54" fillId="0" borderId="26" xfId="57" applyFont="1" applyBorder="1" applyAlignment="1">
      <alignment horizontal="center" vertical="center" wrapText="1"/>
    </xf>
    <xf numFmtId="0" fontId="2" fillId="0" borderId="13" xfId="57" applyFont="1" applyBorder="1" applyAlignment="1">
      <alignment horizontal="center" vertical="center" wrapText="1"/>
    </xf>
    <xf numFmtId="0" fontId="2" fillId="0" borderId="35" xfId="57" applyFont="1" applyBorder="1" applyAlignment="1">
      <alignment horizontal="center" vertical="center" wrapText="1"/>
    </xf>
    <xf numFmtId="0" fontId="12" fillId="0" borderId="36" xfId="60" applyFont="1" applyBorder="1" applyAlignment="1">
      <alignment horizontal="center" vertical="center" wrapText="1"/>
    </xf>
    <xf numFmtId="0" fontId="2" fillId="0" borderId="7" xfId="57" applyFont="1" applyBorder="1" applyAlignment="1"/>
    <xf numFmtId="164" fontId="3" fillId="0" borderId="7" xfId="59" applyNumberFormat="1" applyFont="1" applyBorder="1" applyAlignment="1">
      <alignment horizontal="right"/>
    </xf>
    <xf numFmtId="0" fontId="66" fillId="0" borderId="8" xfId="57" applyFont="1" applyBorder="1"/>
    <xf numFmtId="0" fontId="2" fillId="0" borderId="0" xfId="56" applyFont="1" applyBorder="1" applyAlignment="1">
      <alignment horizontal="center"/>
    </xf>
    <xf numFmtId="0" fontId="2" fillId="0" borderId="7" xfId="57" applyFont="1" applyBorder="1"/>
    <xf numFmtId="0" fontId="2" fillId="0" borderId="8" xfId="59" applyFont="1" applyBorder="1"/>
    <xf numFmtId="164" fontId="2" fillId="0" borderId="7" xfId="59" applyNumberFormat="1" applyFont="1" applyBorder="1" applyAlignment="1">
      <alignment horizontal="right"/>
    </xf>
    <xf numFmtId="0" fontId="54" fillId="0" borderId="8" xfId="57" applyFont="1" applyBorder="1"/>
    <xf numFmtId="1" fontId="54" fillId="0" borderId="8" xfId="1" applyNumberFormat="1" applyFont="1" applyBorder="1"/>
    <xf numFmtId="1" fontId="54" fillId="0" borderId="8" xfId="1" applyNumberFormat="1" applyFont="1" applyFill="1" applyBorder="1"/>
    <xf numFmtId="164" fontId="54" fillId="0" borderId="8" xfId="57" applyNumberFormat="1" applyFont="1" applyBorder="1"/>
    <xf numFmtId="164" fontId="2" fillId="0" borderId="7" xfId="59" quotePrefix="1" applyNumberFormat="1" applyFont="1" applyBorder="1" applyAlignment="1">
      <alignment horizontal="right"/>
    </xf>
    <xf numFmtId="0" fontId="54" fillId="0" borderId="0" xfId="57" applyFont="1" applyAlignment="1">
      <alignment horizontal="center"/>
    </xf>
    <xf numFmtId="0" fontId="67" fillId="0" borderId="0" xfId="57" applyFont="1" applyBorder="1"/>
    <xf numFmtId="166" fontId="2" fillId="0" borderId="0" xfId="60" applyNumberFormat="1" applyFont="1" applyBorder="1" applyAlignment="1"/>
    <xf numFmtId="167" fontId="2" fillId="0" borderId="0" xfId="58" applyNumberFormat="1" applyFont="1" applyBorder="1" applyAlignment="1">
      <alignment vertical="center"/>
    </xf>
    <xf numFmtId="0" fontId="61" fillId="0" borderId="0" xfId="57" applyFont="1"/>
    <xf numFmtId="0" fontId="1" fillId="0" borderId="0" xfId="60" applyFont="1" applyAlignment="1"/>
    <xf numFmtId="0" fontId="71" fillId="0" borderId="0" xfId="60" applyFont="1" applyAlignment="1"/>
    <xf numFmtId="0" fontId="71" fillId="0" borderId="0" xfId="57" applyFont="1"/>
    <xf numFmtId="0" fontId="70" fillId="0" borderId="0" xfId="57" applyNumberFormat="1" applyFont="1" applyAlignment="1"/>
    <xf numFmtId="0" fontId="73" fillId="0" borderId="0" xfId="57" applyFont="1" applyAlignment="1"/>
    <xf numFmtId="0" fontId="74" fillId="0" borderId="0" xfId="57" applyFont="1"/>
    <xf numFmtId="0" fontId="56" fillId="0" borderId="0" xfId="57" applyFont="1"/>
    <xf numFmtId="0" fontId="11" fillId="0" borderId="0" xfId="1" applyFont="1" applyBorder="1" applyAlignment="1"/>
    <xf numFmtId="0" fontId="75" fillId="0" borderId="0" xfId="1" applyFont="1" applyAlignment="1">
      <alignment horizontal="left" vertical="center"/>
    </xf>
    <xf numFmtId="0" fontId="75" fillId="0" borderId="0" xfId="55" applyFont="1" applyBorder="1" applyAlignment="1"/>
    <xf numFmtId="0" fontId="76" fillId="0" borderId="0" xfId="55" applyFont="1" applyFill="1" applyBorder="1" applyAlignment="1">
      <alignment horizontal="left"/>
    </xf>
    <xf numFmtId="0" fontId="77" fillId="0" borderId="0" xfId="1" quotePrefix="1" applyFont="1" applyFill="1" applyBorder="1" applyAlignment="1">
      <alignment horizontal="left"/>
    </xf>
    <xf numFmtId="0" fontId="67" fillId="0" borderId="0" xfId="1" applyFont="1" applyFill="1" applyBorder="1"/>
    <xf numFmtId="0" fontId="12" fillId="0" borderId="0" xfId="1" applyFont="1" applyFill="1" applyBorder="1" applyAlignment="1">
      <alignment horizontal="right" indent="1"/>
    </xf>
    <xf numFmtId="0" fontId="11" fillId="0" borderId="15" xfId="1" applyFont="1" applyFill="1" applyBorder="1"/>
    <xf numFmtId="1" fontId="80" fillId="0" borderId="15" xfId="1" applyNumberFormat="1" applyFont="1" applyFill="1" applyBorder="1" applyAlignment="1">
      <alignment horizontal="right" indent="1"/>
    </xf>
    <xf numFmtId="1" fontId="80" fillId="0" borderId="8" xfId="1" quotePrefix="1" applyNumberFormat="1" applyFont="1" applyFill="1" applyBorder="1" applyAlignment="1">
      <alignment horizontal="right" indent="1"/>
    </xf>
    <xf numFmtId="164" fontId="80" fillId="0" borderId="7" xfId="1" applyNumberFormat="1" applyFont="1" applyFill="1" applyBorder="1" applyAlignment="1">
      <alignment horizontal="right" indent="1"/>
    </xf>
    <xf numFmtId="1" fontId="80" fillId="0" borderId="8" xfId="1" applyNumberFormat="1" applyFont="1" applyFill="1" applyBorder="1" applyAlignment="1">
      <alignment horizontal="right" indent="1"/>
    </xf>
    <xf numFmtId="1" fontId="81" fillId="0" borderId="15" xfId="1" applyNumberFormat="1" applyFont="1" applyFill="1" applyBorder="1" applyAlignment="1">
      <alignment horizontal="right" indent="1"/>
    </xf>
    <xf numFmtId="1" fontId="82" fillId="0" borderId="8" xfId="1" applyNumberFormat="1" applyFont="1" applyFill="1" applyBorder="1" applyAlignment="1">
      <alignment horizontal="right" indent="1"/>
    </xf>
    <xf numFmtId="0" fontId="12" fillId="0" borderId="0" xfId="1" applyFont="1" applyFill="1" applyBorder="1" applyAlignment="1">
      <alignment horizontal="center"/>
    </xf>
    <xf numFmtId="165" fontId="11" fillId="0" borderId="15" xfId="1" applyNumberFormat="1" applyFont="1" applyFill="1" applyBorder="1"/>
    <xf numFmtId="0" fontId="12" fillId="0" borderId="15" xfId="1" applyFont="1" applyFill="1" applyBorder="1"/>
    <xf numFmtId="164" fontId="81" fillId="0" borderId="7" xfId="1" applyNumberFormat="1" applyFont="1" applyFill="1" applyBorder="1" applyAlignment="1">
      <alignment horizontal="right" indent="1"/>
    </xf>
    <xf numFmtId="1" fontId="81" fillId="0" borderId="8" xfId="1" applyNumberFormat="1" applyFont="1" applyFill="1" applyBorder="1" applyAlignment="1">
      <alignment horizontal="right" indent="1"/>
    </xf>
    <xf numFmtId="165" fontId="12" fillId="0" borderId="15" xfId="1" applyNumberFormat="1" applyFont="1" applyFill="1" applyBorder="1"/>
    <xf numFmtId="0" fontId="12" fillId="0" borderId="0" xfId="1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center"/>
    </xf>
    <xf numFmtId="0" fontId="75" fillId="0" borderId="15" xfId="1" applyFont="1" applyFill="1" applyBorder="1"/>
    <xf numFmtId="1" fontId="82" fillId="0" borderId="15" xfId="1" applyNumberFormat="1" applyFont="1" applyFill="1" applyBorder="1" applyAlignment="1">
      <alignment horizontal="right" indent="1"/>
    </xf>
    <xf numFmtId="164" fontId="82" fillId="0" borderId="7" xfId="1" applyNumberFormat="1" applyFont="1" applyFill="1" applyBorder="1" applyAlignment="1">
      <alignment horizontal="right" indent="1"/>
    </xf>
    <xf numFmtId="1" fontId="83" fillId="0" borderId="15" xfId="1" applyNumberFormat="1" applyFont="1" applyFill="1" applyBorder="1" applyAlignment="1">
      <alignment horizontal="right" indent="1"/>
    </xf>
    <xf numFmtId="164" fontId="83" fillId="0" borderId="7" xfId="1" applyNumberFormat="1" applyFont="1" applyFill="1" applyBorder="1" applyAlignment="1">
      <alignment horizontal="right" indent="1"/>
    </xf>
    <xf numFmtId="1" fontId="84" fillId="0" borderId="8" xfId="1" applyNumberFormat="1" applyFont="1" applyFill="1" applyBorder="1" applyAlignment="1">
      <alignment horizontal="right" indent="1"/>
    </xf>
    <xf numFmtId="1" fontId="85" fillId="0" borderId="15" xfId="1" applyNumberFormat="1" applyFont="1" applyFill="1" applyBorder="1" applyAlignment="1">
      <alignment horizontal="right" indent="1"/>
    </xf>
    <xf numFmtId="164" fontId="85" fillId="0" borderId="7" xfId="1" applyNumberFormat="1" applyFont="1" applyFill="1" applyBorder="1" applyAlignment="1">
      <alignment horizontal="right" indent="1"/>
    </xf>
    <xf numFmtId="1" fontId="85" fillId="0" borderId="8" xfId="1" applyNumberFormat="1" applyFont="1" applyFill="1" applyBorder="1" applyAlignment="1">
      <alignment horizontal="right" indent="1"/>
    </xf>
    <xf numFmtId="1" fontId="84" fillId="0" borderId="15" xfId="1" applyNumberFormat="1" applyFont="1" applyFill="1" applyBorder="1" applyAlignment="1">
      <alignment horizontal="right" indent="1"/>
    </xf>
    <xf numFmtId="164" fontId="84" fillId="0" borderId="7" xfId="1" applyNumberFormat="1" applyFont="1" applyFill="1" applyBorder="1" applyAlignment="1">
      <alignment horizontal="right" indent="1"/>
    </xf>
    <xf numFmtId="0" fontId="1" fillId="0" borderId="0" xfId="1" applyFont="1" applyFill="1"/>
    <xf numFmtId="0" fontId="86" fillId="0" borderId="0" xfId="1" applyFont="1" applyFill="1"/>
    <xf numFmtId="0" fontId="56" fillId="0" borderId="0" xfId="1" applyFont="1" applyFill="1"/>
    <xf numFmtId="0" fontId="61" fillId="0" borderId="0" xfId="1" applyFont="1" applyFill="1"/>
    <xf numFmtId="0" fontId="75" fillId="0" borderId="0" xfId="55" applyFont="1" applyFill="1" applyBorder="1" applyAlignment="1">
      <alignment horizontal="left"/>
    </xf>
    <xf numFmtId="0" fontId="11" fillId="0" borderId="0" xfId="1" quotePrefix="1" applyFont="1" applyFill="1" applyBorder="1" applyAlignment="1">
      <alignment horizontal="left"/>
    </xf>
    <xf numFmtId="164" fontId="80" fillId="0" borderId="8" xfId="1" applyNumberFormat="1" applyFont="1" applyFill="1" applyBorder="1" applyAlignment="1">
      <alignment horizontal="right" indent="1"/>
    </xf>
    <xf numFmtId="164" fontId="81" fillId="0" borderId="8" xfId="1" applyNumberFormat="1" applyFont="1" applyFill="1" applyBorder="1" applyAlignment="1">
      <alignment horizontal="right" inden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2" fillId="0" borderId="0" xfId="1" applyFont="1" applyFill="1" applyBorder="1"/>
    <xf numFmtId="164" fontId="82" fillId="0" borderId="8" xfId="1" applyNumberFormat="1" applyFont="1" applyFill="1" applyBorder="1" applyAlignment="1">
      <alignment horizontal="right" indent="1"/>
    </xf>
    <xf numFmtId="1" fontId="88" fillId="0" borderId="8" xfId="1" applyNumberFormat="1" applyFont="1" applyFill="1" applyBorder="1" applyAlignment="1">
      <alignment horizontal="right" vertical="center" indent="1"/>
    </xf>
    <xf numFmtId="164" fontId="88" fillId="0" borderId="8" xfId="1" applyNumberFormat="1" applyFont="1" applyFill="1" applyBorder="1" applyAlignment="1">
      <alignment horizontal="right" vertical="center" indent="1"/>
    </xf>
    <xf numFmtId="1" fontId="12" fillId="0" borderId="0" xfId="1" applyNumberFormat="1" applyFont="1" applyFill="1" applyBorder="1" applyAlignment="1">
      <alignment horizontal="center"/>
    </xf>
    <xf numFmtId="1" fontId="11" fillId="0" borderId="15" xfId="1" applyNumberFormat="1" applyFont="1" applyFill="1" applyBorder="1"/>
    <xf numFmtId="1" fontId="12" fillId="0" borderId="0" xfId="1" applyNumberFormat="1" applyFont="1" applyFill="1" applyBorder="1" applyAlignment="1">
      <alignment horizontal="right" indent="1"/>
    </xf>
    <xf numFmtId="1" fontId="12" fillId="0" borderId="15" xfId="1" applyNumberFormat="1" applyFont="1" applyFill="1" applyBorder="1"/>
    <xf numFmtId="1" fontId="12" fillId="0" borderId="0" xfId="1" applyNumberFormat="1" applyFont="1" applyFill="1" applyAlignment="1">
      <alignment horizontal="center"/>
    </xf>
    <xf numFmtId="1" fontId="75" fillId="0" borderId="15" xfId="1" applyNumberFormat="1" applyFont="1" applyFill="1" applyBorder="1"/>
    <xf numFmtId="1" fontId="89" fillId="0" borderId="15" xfId="1" applyNumberFormat="1" applyFont="1" applyFill="1" applyBorder="1"/>
    <xf numFmtId="1" fontId="90" fillId="0" borderId="15" xfId="1" applyNumberFormat="1" applyFont="1" applyFill="1" applyBorder="1"/>
    <xf numFmtId="1" fontId="12" fillId="0" borderId="8" xfId="1" applyNumberFormat="1" applyFont="1" applyFill="1" applyBorder="1"/>
    <xf numFmtId="0" fontId="0" fillId="0" borderId="8" xfId="0" applyBorder="1"/>
    <xf numFmtId="0" fontId="12" fillId="0" borderId="0" xfId="1" applyFont="1" applyAlignment="1">
      <alignment horizontal="center"/>
    </xf>
    <xf numFmtId="1" fontId="11" fillId="0" borderId="8" xfId="1" applyNumberFormat="1" applyFont="1" applyFill="1" applyBorder="1"/>
    <xf numFmtId="0" fontId="1" fillId="0" borderId="8" xfId="1" applyFont="1" applyFill="1" applyBorder="1"/>
    <xf numFmtId="1" fontId="89" fillId="0" borderId="8" xfId="1" applyNumberFormat="1" applyFont="1" applyFill="1" applyBorder="1"/>
    <xf numFmtId="1" fontId="90" fillId="0" borderId="8" xfId="1" applyNumberFormat="1" applyFont="1" applyFill="1" applyBorder="1"/>
    <xf numFmtId="1" fontId="12" fillId="0" borderId="8" xfId="1" applyNumberFormat="1" applyFont="1" applyFill="1" applyBorder="1" applyAlignment="1">
      <alignment horizontal="center" vertical="center" wrapText="1"/>
    </xf>
    <xf numFmtId="0" fontId="12" fillId="0" borderId="7" xfId="1" applyFont="1" applyBorder="1" applyAlignment="1">
      <alignment horizontal="center"/>
    </xf>
    <xf numFmtId="0" fontId="12" fillId="0" borderId="0" xfId="1" applyFont="1" applyBorder="1" applyAlignment="1">
      <alignment horizontal="center"/>
    </xf>
    <xf numFmtId="49" fontId="11" fillId="0" borderId="8" xfId="1" applyNumberFormat="1" applyFont="1" applyBorder="1" applyAlignment="1">
      <alignment horizontal="right" wrapText="1"/>
    </xf>
    <xf numFmtId="0" fontId="12" fillId="0" borderId="8" xfId="1" applyNumberFormat="1" applyFont="1" applyBorder="1" applyAlignment="1"/>
    <xf numFmtId="0" fontId="12" fillId="0" borderId="8" xfId="1" applyNumberFormat="1" applyFont="1" applyBorder="1" applyAlignment="1">
      <alignment horizontal="right" wrapText="1"/>
    </xf>
    <xf numFmtId="164" fontId="11" fillId="0" borderId="7" xfId="1" quotePrefix="1" applyNumberFormat="1" applyFont="1" applyBorder="1" applyAlignment="1">
      <alignment horizontal="right"/>
    </xf>
    <xf numFmtId="164" fontId="11" fillId="0" borderId="0" xfId="1" quotePrefix="1" applyNumberFormat="1" applyFont="1" applyBorder="1" applyAlignment="1">
      <alignment horizontal="right"/>
    </xf>
    <xf numFmtId="164" fontId="12" fillId="0" borderId="8" xfId="1" applyNumberFormat="1" applyFont="1" applyBorder="1" applyAlignment="1">
      <alignment horizontal="right" vertical="center"/>
    </xf>
    <xf numFmtId="164" fontId="11" fillId="0" borderId="8" xfId="1" quotePrefix="1" applyNumberFormat="1" applyFont="1" applyBorder="1" applyAlignment="1">
      <alignment horizontal="right"/>
    </xf>
    <xf numFmtId="0" fontId="3" fillId="0" borderId="3" xfId="59" applyFont="1" applyBorder="1" applyAlignment="1">
      <alignment horizontal="left"/>
    </xf>
    <xf numFmtId="0" fontId="2" fillId="0" borderId="8" xfId="59" quotePrefix="1" applyFont="1" applyBorder="1" applyAlignment="1">
      <alignment horizontal="left"/>
    </xf>
    <xf numFmtId="164" fontId="66" fillId="0" borderId="0" xfId="61" applyNumberFormat="1" applyFont="1"/>
    <xf numFmtId="164" fontId="54" fillId="0" borderId="0" xfId="61" applyNumberFormat="1" applyFont="1"/>
    <xf numFmtId="164" fontId="13" fillId="0" borderId="8" xfId="1" quotePrefix="1" applyNumberFormat="1" applyFont="1" applyFill="1" applyBorder="1" applyAlignment="1">
      <alignment horizontal="right"/>
    </xf>
    <xf numFmtId="164" fontId="13" fillId="0" borderId="7" xfId="1" applyNumberFormat="1" applyFont="1" applyFill="1" applyBorder="1" applyAlignment="1">
      <alignment horizontal="right"/>
    </xf>
    <xf numFmtId="0" fontId="0" fillId="0" borderId="0" xfId="57" applyFont="1" applyBorder="1"/>
    <xf numFmtId="1" fontId="94" fillId="0" borderId="8" xfId="1" applyNumberFormat="1" applyFont="1" applyFill="1" applyBorder="1" applyAlignment="1">
      <alignment horizontal="right" indent="1"/>
    </xf>
    <xf numFmtId="1" fontId="95" fillId="0" borderId="8" xfId="1" applyNumberFormat="1" applyFont="1" applyFill="1" applyBorder="1" applyAlignment="1">
      <alignment horizontal="right" indent="1"/>
    </xf>
    <xf numFmtId="1" fontId="96" fillId="0" borderId="8" xfId="1" applyNumberFormat="1" applyFont="1" applyFill="1" applyBorder="1" applyAlignment="1">
      <alignment horizontal="right" indent="1"/>
    </xf>
    <xf numFmtId="1" fontId="97" fillId="0" borderId="8" xfId="1" applyNumberFormat="1" applyFont="1" applyFill="1" applyBorder="1" applyAlignment="1">
      <alignment horizontal="right" indent="1"/>
    </xf>
    <xf numFmtId="0" fontId="15" fillId="0" borderId="0" xfId="4" applyFont="1" applyAlignment="1">
      <alignment horizontal="left" wrapText="1"/>
    </xf>
    <xf numFmtId="1" fontId="99" fillId="0" borderId="8" xfId="1" applyNumberFormat="1" applyFont="1" applyBorder="1" applyAlignment="1">
      <alignment horizontal="right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/>
    </xf>
    <xf numFmtId="0" fontId="5" fillId="0" borderId="0" xfId="1" applyFont="1" applyFill="1"/>
    <xf numFmtId="0" fontId="6" fillId="0" borderId="0" xfId="1" applyFont="1" applyFill="1"/>
    <xf numFmtId="0" fontId="5" fillId="0" borderId="0" xfId="1" applyFont="1" applyFill="1" applyBorder="1"/>
    <xf numFmtId="0" fontId="45" fillId="0" borderId="4" xfId="1" applyFont="1" applyBorder="1" applyAlignment="1">
      <alignment horizontal="centerContinuous" vertical="center"/>
    </xf>
    <xf numFmtId="0" fontId="45" fillId="0" borderId="5" xfId="1" applyFont="1" applyBorder="1" applyAlignment="1">
      <alignment horizontal="centerContinuous" vertical="center"/>
    </xf>
    <xf numFmtId="0" fontId="45" fillId="0" borderId="5" xfId="1" applyFont="1" applyFill="1" applyBorder="1" applyAlignment="1">
      <alignment horizontal="centerContinuous" vertical="center"/>
    </xf>
    <xf numFmtId="0" fontId="45" fillId="0" borderId="28" xfId="1" applyFont="1" applyBorder="1" applyAlignment="1">
      <alignment horizontal="centerContinuous" vertical="center"/>
    </xf>
    <xf numFmtId="0" fontId="45" fillId="0" borderId="0" xfId="1" applyFont="1" applyAlignment="1">
      <alignment vertical="center"/>
    </xf>
    <xf numFmtId="0" fontId="45" fillId="0" borderId="9" xfId="1" applyFont="1" applyBorder="1" applyAlignment="1">
      <alignment horizontal="centerContinuous" vertical="center" wrapText="1"/>
    </xf>
    <xf numFmtId="0" fontId="45" fillId="0" borderId="26" xfId="1" applyFont="1" applyFill="1" applyBorder="1" applyAlignment="1">
      <alignment horizontal="centerContinuous" vertical="center"/>
    </xf>
    <xf numFmtId="0" fontId="45" fillId="0" borderId="35" xfId="1" applyFont="1" applyBorder="1" applyAlignment="1">
      <alignment horizontal="center" vertical="center" wrapText="1"/>
    </xf>
    <xf numFmtId="0" fontId="45" fillId="0" borderId="35" xfId="1" applyFont="1" applyFill="1" applyBorder="1" applyAlignment="1">
      <alignment horizontal="center" vertical="center" wrapText="1"/>
    </xf>
    <xf numFmtId="0" fontId="3" fillId="0" borderId="7" xfId="1" applyFont="1" applyBorder="1"/>
    <xf numFmtId="0" fontId="2" fillId="0" borderId="44" xfId="1" applyFont="1" applyBorder="1"/>
    <xf numFmtId="3" fontId="2" fillId="0" borderId="7" xfId="1" applyNumberFormat="1" applyFont="1" applyBorder="1"/>
    <xf numFmtId="3" fontId="3" fillId="0" borderId="7" xfId="1" applyNumberFormat="1" applyFont="1" applyBorder="1"/>
    <xf numFmtId="3" fontId="3" fillId="0" borderId="7" xfId="1" applyNumberFormat="1" applyFont="1" applyFill="1" applyBorder="1"/>
    <xf numFmtId="3" fontId="3" fillId="0" borderId="8" xfId="1" applyNumberFormat="1" applyFont="1" applyFill="1" applyBorder="1"/>
    <xf numFmtId="3" fontId="3" fillId="0" borderId="3" xfId="1" applyNumberFormat="1" applyFont="1" applyBorder="1"/>
    <xf numFmtId="3" fontId="3" fillId="0" borderId="8" xfId="1" applyNumberFormat="1" applyFont="1" applyBorder="1"/>
    <xf numFmtId="0" fontId="3" fillId="0" borderId="3" xfId="1" applyFont="1" applyBorder="1"/>
    <xf numFmtId="0" fontId="3" fillId="0" borderId="0" xfId="1" applyFont="1"/>
    <xf numFmtId="0" fontId="3" fillId="0" borderId="44" xfId="1" applyFont="1" applyBorder="1"/>
    <xf numFmtId="1" fontId="47" fillId="0" borderId="7" xfId="1" quotePrefix="1" applyNumberFormat="1" applyFont="1" applyBorder="1" applyAlignment="1">
      <alignment horizontal="right"/>
    </xf>
    <xf numFmtId="1" fontId="47" fillId="0" borderId="7" xfId="1" quotePrefix="1" applyNumberFormat="1" applyFont="1" applyFill="1" applyBorder="1" applyAlignment="1">
      <alignment horizontal="right"/>
    </xf>
    <xf numFmtId="0" fontId="3" fillId="0" borderId="44" xfId="2" applyFont="1" applyBorder="1"/>
    <xf numFmtId="1" fontId="47" fillId="0" borderId="7" xfId="1" applyNumberFormat="1" applyFont="1" applyBorder="1"/>
    <xf numFmtId="1" fontId="47" fillId="0" borderId="8" xfId="1" applyNumberFormat="1" applyFont="1" applyBorder="1"/>
    <xf numFmtId="1" fontId="47" fillId="0" borderId="8" xfId="1" applyNumberFormat="1" applyFont="1" applyFill="1" applyBorder="1"/>
    <xf numFmtId="0" fontId="2" fillId="0" borderId="44" xfId="2" applyFont="1" applyBorder="1"/>
    <xf numFmtId="1" fontId="47" fillId="0" borderId="7" xfId="1" applyNumberFormat="1" applyFont="1" applyFill="1" applyBorder="1"/>
    <xf numFmtId="0" fontId="6" fillId="0" borderId="8" xfId="1" applyFont="1" applyBorder="1"/>
    <xf numFmtId="0" fontId="2" fillId="0" borderId="44" xfId="1" applyFont="1" applyBorder="1" applyAlignment="1">
      <alignment horizontal="left" indent="2"/>
    </xf>
    <xf numFmtId="1" fontId="52" fillId="0" borderId="7" xfId="1" applyNumberFormat="1" applyFont="1" applyBorder="1"/>
    <xf numFmtId="1" fontId="52" fillId="0" borderId="7" xfId="1" applyNumberFormat="1" applyFont="1" applyBorder="1" applyAlignment="1">
      <alignment horizontal="right"/>
    </xf>
    <xf numFmtId="1" fontId="52" fillId="0" borderId="8" xfId="1" applyNumberFormat="1" applyFont="1" applyFill="1" applyBorder="1"/>
    <xf numFmtId="1" fontId="52" fillId="0" borderId="15" xfId="1" applyNumberFormat="1" applyFont="1" applyBorder="1"/>
    <xf numFmtId="1" fontId="52" fillId="0" borderId="8" xfId="1" quotePrefix="1" applyNumberFormat="1" applyFont="1" applyFill="1" applyBorder="1"/>
    <xf numFmtId="1" fontId="52" fillId="0" borderId="8" xfId="1" applyNumberFormat="1" applyFont="1" applyFill="1" applyBorder="1" applyAlignment="1">
      <alignment horizontal="right"/>
    </xf>
    <xf numFmtId="1" fontId="52" fillId="0" borderId="8" xfId="1" quotePrefix="1" applyNumberFormat="1" applyFont="1" applyBorder="1" applyAlignment="1">
      <alignment horizontal="right"/>
    </xf>
    <xf numFmtId="1" fontId="52" fillId="0" borderId="8" xfId="1" applyNumberFormat="1" applyFont="1" applyBorder="1" applyAlignment="1">
      <alignment horizontal="right"/>
    </xf>
    <xf numFmtId="1" fontId="52" fillId="0" borderId="7" xfId="1" applyNumberFormat="1" applyFont="1" applyFill="1" applyBorder="1" applyAlignment="1">
      <alignment horizontal="right"/>
    </xf>
    <xf numFmtId="1" fontId="52" fillId="0" borderId="0" xfId="1" applyNumberFormat="1" applyFont="1"/>
    <xf numFmtId="1" fontId="52" fillId="0" borderId="8" xfId="1" quotePrefix="1" applyNumberFormat="1" applyFont="1" applyBorder="1"/>
    <xf numFmtId="1" fontId="105" fillId="0" borderId="7" xfId="1" applyNumberFormat="1" applyFont="1" applyBorder="1" applyAlignment="1">
      <alignment horizontal="right"/>
    </xf>
    <xf numFmtId="1" fontId="6" fillId="0" borderId="8" xfId="1" applyNumberFormat="1" applyFont="1" applyBorder="1"/>
    <xf numFmtId="1" fontId="2" fillId="0" borderId="0" xfId="1" applyNumberFormat="1" applyFont="1" applyBorder="1"/>
    <xf numFmtId="0" fontId="2" fillId="0" borderId="44" xfId="2" applyFont="1" applyBorder="1" applyAlignment="1">
      <alignment horizontal="left" indent="2"/>
    </xf>
    <xf numFmtId="1" fontId="52" fillId="0" borderId="8" xfId="1" applyNumberFormat="1" applyFont="1" applyBorder="1"/>
    <xf numFmtId="1" fontId="52" fillId="0" borderId="0" xfId="1" applyNumberFormat="1" applyFont="1" applyAlignment="1">
      <alignment horizontal="right"/>
    </xf>
    <xf numFmtId="1" fontId="52" fillId="0" borderId="47" xfId="1" applyNumberFormat="1" applyFont="1" applyBorder="1" applyAlignment="1">
      <alignment horizontal="right"/>
    </xf>
    <xf numFmtId="0" fontId="2" fillId="0" borderId="0" xfId="1" applyFont="1" applyBorder="1" applyAlignment="1">
      <alignment horizontal="left" indent="2"/>
    </xf>
    <xf numFmtId="0" fontId="2" fillId="0" borderId="0" xfId="1" applyFont="1" applyFill="1"/>
    <xf numFmtId="3" fontId="45" fillId="0" borderId="0" xfId="1" applyNumberFormat="1" applyFont="1" applyBorder="1" applyAlignment="1">
      <alignment horizontal="left"/>
    </xf>
    <xf numFmtId="0" fontId="101" fillId="0" borderId="0" xfId="1" applyFont="1"/>
    <xf numFmtId="1" fontId="101" fillId="0" borderId="0" xfId="1" applyNumberFormat="1" applyFont="1"/>
    <xf numFmtId="1" fontId="101" fillId="0" borderId="0" xfId="1" applyNumberFormat="1" applyFont="1" applyFill="1"/>
    <xf numFmtId="1" fontId="45" fillId="0" borderId="0" xfId="1" applyNumberFormat="1" applyFont="1"/>
    <xf numFmtId="1" fontId="101" fillId="0" borderId="0" xfId="1" applyNumberFormat="1" applyFont="1" applyFill="1" applyBorder="1" applyAlignment="1">
      <alignment horizontal="left"/>
    </xf>
    <xf numFmtId="1" fontId="101" fillId="0" borderId="0" xfId="1" applyNumberFormat="1" applyFont="1" applyBorder="1" applyAlignment="1">
      <alignment horizontal="left"/>
    </xf>
    <xf numFmtId="3" fontId="101" fillId="0" borderId="0" xfId="1" applyNumberFormat="1" applyFont="1" applyBorder="1" applyAlignment="1">
      <alignment horizontal="left"/>
    </xf>
    <xf numFmtId="1" fontId="45" fillId="0" borderId="0" xfId="1" applyNumberFormat="1" applyFont="1" applyBorder="1" applyAlignment="1">
      <alignment horizontal="right"/>
    </xf>
    <xf numFmtId="1" fontId="45" fillId="0" borderId="0" xfId="1" applyNumberFormat="1" applyFont="1" applyFill="1" applyBorder="1" applyAlignment="1">
      <alignment horizontal="right"/>
    </xf>
    <xf numFmtId="0" fontId="45" fillId="0" borderId="0" xfId="1" applyFont="1" applyBorder="1"/>
    <xf numFmtId="1" fontId="5" fillId="0" borderId="0" xfId="1" applyNumberFormat="1" applyFont="1"/>
    <xf numFmtId="1" fontId="5" fillId="0" borderId="0" xfId="1" applyNumberFormat="1" applyFont="1" applyFill="1"/>
    <xf numFmtId="1" fontId="6" fillId="0" borderId="0" xfId="1" applyNumberFormat="1" applyFont="1" applyFill="1"/>
    <xf numFmtId="1" fontId="5" fillId="0" borderId="0" xfId="1" applyNumberFormat="1" applyFont="1" applyFill="1" applyBorder="1"/>
    <xf numFmtId="1" fontId="2" fillId="0" borderId="7" xfId="1" applyNumberFormat="1" applyFont="1" applyBorder="1"/>
    <xf numFmtId="1" fontId="3" fillId="0" borderId="7" xfId="1" applyNumberFormat="1" applyFont="1" applyBorder="1"/>
    <xf numFmtId="1" fontId="3" fillId="0" borderId="7" xfId="1" applyNumberFormat="1" applyFont="1" applyFill="1" applyBorder="1"/>
    <xf numFmtId="1" fontId="3" fillId="0" borderId="8" xfId="1" applyNumberFormat="1" applyFont="1" applyFill="1" applyBorder="1"/>
    <xf numFmtId="1" fontId="3" fillId="0" borderId="3" xfId="1" applyNumberFormat="1" applyFont="1" applyBorder="1"/>
    <xf numFmtId="1" fontId="3" fillId="0" borderId="8" xfId="1" applyNumberFormat="1" applyFont="1" applyBorder="1"/>
    <xf numFmtId="1" fontId="52" fillId="0" borderId="7" xfId="1" applyNumberFormat="1" applyFont="1" applyFill="1" applyBorder="1"/>
    <xf numFmtId="0" fontId="43" fillId="0" borderId="8" xfId="1" applyFont="1" applyBorder="1"/>
    <xf numFmtId="1" fontId="52" fillId="0" borderId="0" xfId="1" quotePrefix="1" applyNumberFormat="1" applyFont="1" applyFill="1"/>
    <xf numFmtId="1" fontId="52" fillId="0" borderId="8" xfId="1" quotePrefix="1" applyNumberFormat="1" applyFont="1" applyFill="1" applyBorder="1" applyAlignment="1">
      <alignment horizontal="right"/>
    </xf>
    <xf numFmtId="1" fontId="52" fillId="0" borderId="0" xfId="1" quotePrefix="1" applyNumberFormat="1" applyFont="1"/>
    <xf numFmtId="0" fontId="5" fillId="0" borderId="8" xfId="1" applyFont="1" applyBorder="1"/>
    <xf numFmtId="0" fontId="3" fillId="0" borderId="44" xfId="2" applyFont="1" applyBorder="1" applyAlignment="1">
      <alignment horizontal="left"/>
    </xf>
    <xf numFmtId="1" fontId="47" fillId="0" borderId="47" xfId="1" applyNumberFormat="1" applyFont="1" applyBorder="1"/>
    <xf numFmtId="0" fontId="3" fillId="0" borderId="44" xfId="2" quotePrefix="1" applyFont="1" applyBorder="1" applyAlignment="1">
      <alignment horizontal="left"/>
    </xf>
    <xf numFmtId="1" fontId="2" fillId="0" borderId="0" xfId="1" applyNumberFormat="1" applyFont="1" applyBorder="1" applyAlignment="1">
      <alignment horizontal="right"/>
    </xf>
    <xf numFmtId="1" fontId="2" fillId="0" borderId="0" xfId="1" applyNumberFormat="1" applyFont="1" applyFill="1" applyBorder="1"/>
    <xf numFmtId="1" fontId="2" fillId="0" borderId="0" xfId="1" applyNumberFormat="1" applyFont="1" applyFill="1" applyBorder="1" applyAlignment="1">
      <alignment horizontal="right"/>
    </xf>
    <xf numFmtId="2" fontId="44" fillId="0" borderId="0" xfId="1" applyNumberFormat="1" applyFont="1" applyAlignment="1">
      <alignment horizontal="left"/>
    </xf>
    <xf numFmtId="2" fontId="45" fillId="0" borderId="0" xfId="1" applyNumberFormat="1" applyFont="1"/>
    <xf numFmtId="2" fontId="45" fillId="0" borderId="0" xfId="1" applyNumberFormat="1" applyFont="1" applyFill="1"/>
    <xf numFmtId="2" fontId="45" fillId="0" borderId="0" xfId="1" quotePrefix="1" applyNumberFormat="1" applyFont="1"/>
    <xf numFmtId="2" fontId="45" fillId="0" borderId="0" xfId="1" applyNumberFormat="1" applyFont="1" applyBorder="1"/>
    <xf numFmtId="0" fontId="44" fillId="0" borderId="0" xfId="1" applyFont="1" applyBorder="1"/>
    <xf numFmtId="0" fontId="45" fillId="0" borderId="0" xfId="1" applyFont="1" applyFill="1"/>
    <xf numFmtId="0" fontId="45" fillId="0" borderId="0" xfId="1" quotePrefix="1" applyFont="1" applyFill="1"/>
    <xf numFmtId="0" fontId="45" fillId="0" borderId="0" xfId="1" quotePrefix="1" applyFont="1"/>
    <xf numFmtId="0" fontId="65" fillId="0" borderId="0" xfId="1" applyFont="1"/>
    <xf numFmtId="0" fontId="101" fillId="0" borderId="0" xfId="1" applyFont="1" applyFill="1"/>
    <xf numFmtId="0" fontId="101" fillId="0" borderId="0" xfId="1" applyFont="1" applyBorder="1"/>
    <xf numFmtId="0" fontId="115" fillId="0" borderId="0" xfId="1" applyFont="1" applyBorder="1" applyAlignment="1">
      <alignment horizontal="left"/>
    </xf>
    <xf numFmtId="0" fontId="77" fillId="0" borderId="0" xfId="1" applyFont="1"/>
    <xf numFmtId="0" fontId="77" fillId="0" borderId="0" xfId="1" applyFont="1" applyBorder="1"/>
    <xf numFmtId="0" fontId="76" fillId="0" borderId="0" xfId="1" applyFont="1" applyAlignment="1">
      <alignment horizontal="left"/>
    </xf>
    <xf numFmtId="0" fontId="76" fillId="0" borderId="0" xfId="1" applyFont="1"/>
    <xf numFmtId="0" fontId="115" fillId="0" borderId="0" xfId="1" quotePrefix="1" applyFont="1" applyBorder="1" applyAlignment="1">
      <alignment horizontal="left"/>
    </xf>
    <xf numFmtId="0" fontId="77" fillId="0" borderId="0" xfId="1" quotePrefix="1" applyFont="1" applyBorder="1" applyAlignment="1">
      <alignment horizontal="left"/>
    </xf>
    <xf numFmtId="0" fontId="2" fillId="0" borderId="5" xfId="1" applyFont="1" applyBorder="1" applyAlignment="1">
      <alignment horizontal="left" vertical="center" wrapText="1"/>
    </xf>
    <xf numFmtId="0" fontId="2" fillId="0" borderId="28" xfId="1" applyFont="1" applyBorder="1" applyAlignment="1">
      <alignment horizontal="left" vertical="center" wrapText="1"/>
    </xf>
    <xf numFmtId="0" fontId="3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116" fillId="0" borderId="0" xfId="1" applyFont="1" applyAlignment="1">
      <alignment vertical="center"/>
    </xf>
    <xf numFmtId="0" fontId="2" fillId="0" borderId="0" xfId="1" applyFont="1" applyAlignment="1">
      <alignment wrapText="1"/>
    </xf>
    <xf numFmtId="0" fontId="2" fillId="0" borderId="35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" fillId="0" borderId="7" xfId="1" quotePrefix="1" applyFont="1" applyBorder="1" applyAlignment="1">
      <alignment horizontal="center" vertical="center" wrapText="1"/>
    </xf>
    <xf numFmtId="0" fontId="2" fillId="0" borderId="44" xfId="1" quotePrefix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6" fillId="0" borderId="7" xfId="1" applyFont="1" applyBorder="1" applyAlignment="1">
      <alignment vertical="center"/>
    </xf>
    <xf numFmtId="0" fontId="5" fillId="0" borderId="44" xfId="1" applyFont="1" applyBorder="1"/>
    <xf numFmtId="49" fontId="11" fillId="0" borderId="7" xfId="1" quotePrefix="1" applyNumberFormat="1" applyFont="1" applyBorder="1" applyAlignment="1">
      <alignment horizontal="right"/>
    </xf>
    <xf numFmtId="1" fontId="11" fillId="0" borderId="7" xfId="1" quotePrefix="1" applyNumberFormat="1" applyFont="1" applyFill="1" applyBorder="1" applyAlignment="1">
      <alignment horizontal="right"/>
    </xf>
    <xf numFmtId="1" fontId="11" fillId="0" borderId="7" xfId="1" quotePrefix="1" applyNumberFormat="1" applyFont="1" applyBorder="1" applyAlignment="1">
      <alignment horizontal="right"/>
    </xf>
    <xf numFmtId="0" fontId="6" fillId="0" borderId="7" xfId="1" applyFont="1" applyBorder="1"/>
    <xf numFmtId="0" fontId="6" fillId="0" borderId="44" xfId="2" applyFont="1" applyBorder="1"/>
    <xf numFmtId="1" fontId="12" fillId="0" borderId="7" xfId="1" applyNumberFormat="1" applyFont="1" applyBorder="1"/>
    <xf numFmtId="1" fontId="12" fillId="0" borderId="8" xfId="1" applyNumberFormat="1" applyFont="1" applyBorder="1" applyAlignment="1">
      <alignment horizontal="right" vertical="center" wrapText="1"/>
    </xf>
    <xf numFmtId="1" fontId="12" fillId="0" borderId="8" xfId="1" applyNumberFormat="1" applyFont="1" applyBorder="1" applyAlignment="1">
      <alignment horizontal="right"/>
    </xf>
    <xf numFmtId="0" fontId="6" fillId="0" borderId="44" xfId="2" quotePrefix="1" applyFont="1" applyBorder="1" applyAlignment="1">
      <alignment horizontal="left"/>
    </xf>
    <xf numFmtId="0" fontId="4" fillId="0" borderId="0" xfId="1" applyFont="1" applyBorder="1"/>
    <xf numFmtId="0" fontId="3" fillId="0" borderId="0" xfId="1" applyFont="1" applyBorder="1"/>
    <xf numFmtId="0" fontId="4" fillId="0" borderId="0" xfId="1" applyFont="1"/>
    <xf numFmtId="0" fontId="65" fillId="0" borderId="0" xfId="1" applyFont="1" applyBorder="1"/>
    <xf numFmtId="1" fontId="120" fillId="0" borderId="0" xfId="1" applyNumberFormat="1" applyFont="1"/>
    <xf numFmtId="1" fontId="115" fillId="0" borderId="0" xfId="1" applyNumberFormat="1" applyFont="1"/>
    <xf numFmtId="1" fontId="115" fillId="0" borderId="0" xfId="1" applyNumberFormat="1" applyFont="1" applyBorder="1"/>
    <xf numFmtId="0" fontId="86" fillId="0" borderId="0" xfId="1" applyFont="1"/>
    <xf numFmtId="0" fontId="76" fillId="0" borderId="0" xfId="1" applyFont="1" applyBorder="1"/>
    <xf numFmtId="1" fontId="67" fillId="0" borderId="0" xfId="1" applyNumberFormat="1" applyFont="1"/>
    <xf numFmtId="1" fontId="67" fillId="0" borderId="0" xfId="1" applyNumberFormat="1" applyFont="1" applyBorder="1"/>
    <xf numFmtId="0" fontId="67" fillId="0" borderId="0" xfId="1" applyFont="1"/>
    <xf numFmtId="1" fontId="120" fillId="0" borderId="14" xfId="1" applyNumberFormat="1" applyFont="1" applyBorder="1"/>
    <xf numFmtId="1" fontId="115" fillId="0" borderId="14" xfId="1" applyNumberFormat="1" applyFont="1" applyBorder="1"/>
    <xf numFmtId="0" fontId="86" fillId="0" borderId="14" xfId="1" applyFont="1" applyBorder="1"/>
    <xf numFmtId="1" fontId="106" fillId="0" borderId="35" xfId="1" applyNumberFormat="1" applyFont="1" applyBorder="1" applyAlignment="1">
      <alignment horizontal="center" vertical="center" wrapText="1"/>
    </xf>
    <xf numFmtId="0" fontId="67" fillId="0" borderId="6" xfId="1" applyFont="1" applyBorder="1"/>
    <xf numFmtId="3" fontId="115" fillId="0" borderId="48" xfId="1" applyNumberFormat="1" applyFont="1" applyBorder="1"/>
    <xf numFmtId="3" fontId="115" fillId="0" borderId="3" xfId="1" applyNumberFormat="1" applyFont="1" applyBorder="1"/>
    <xf numFmtId="3" fontId="115" fillId="0" borderId="2" xfId="1" applyNumberFormat="1" applyFont="1" applyBorder="1"/>
    <xf numFmtId="0" fontId="3" fillId="0" borderId="6" xfId="1" applyFont="1" applyBorder="1"/>
    <xf numFmtId="1" fontId="120" fillId="0" borderId="47" xfId="1" quotePrefix="1" applyNumberFormat="1" applyFont="1" applyBorder="1" applyAlignment="1">
      <alignment horizontal="right"/>
    </xf>
    <xf numFmtId="1" fontId="120" fillId="0" borderId="0" xfId="1" quotePrefix="1" applyNumberFormat="1" applyFont="1" applyBorder="1" applyAlignment="1">
      <alignment horizontal="right"/>
    </xf>
    <xf numFmtId="1" fontId="120" fillId="0" borderId="15" xfId="1" quotePrefix="1" applyNumberFormat="1" applyFont="1" applyBorder="1" applyAlignment="1">
      <alignment horizontal="right"/>
    </xf>
    <xf numFmtId="1" fontId="120" fillId="0" borderId="15" xfId="1" quotePrefix="1" applyNumberFormat="1" applyFont="1" applyFill="1" applyBorder="1" applyAlignment="1">
      <alignment horizontal="right"/>
    </xf>
    <xf numFmtId="1" fontId="120" fillId="0" borderId="8" xfId="1" quotePrefix="1" applyNumberFormat="1" applyFont="1" applyBorder="1" applyAlignment="1">
      <alignment horizontal="right"/>
    </xf>
    <xf numFmtId="0" fontId="3" fillId="0" borderId="6" xfId="2" applyFont="1" applyBorder="1"/>
    <xf numFmtId="1" fontId="120" fillId="0" borderId="47" xfId="1" applyNumberFormat="1" applyFont="1" applyBorder="1"/>
    <xf numFmtId="1" fontId="120" fillId="0" borderId="8" xfId="1" applyNumberFormat="1" applyFont="1" applyBorder="1"/>
    <xf numFmtId="1" fontId="120" fillId="0" borderId="7" xfId="1" applyNumberFormat="1" applyFont="1" applyBorder="1"/>
    <xf numFmtId="0" fontId="125" fillId="0" borderId="0" xfId="1" applyFont="1"/>
    <xf numFmtId="0" fontId="2" fillId="0" borderId="6" xfId="2" applyFont="1" applyBorder="1"/>
    <xf numFmtId="1" fontId="120" fillId="0" borderId="0" xfId="1" applyNumberFormat="1" applyFont="1" applyBorder="1"/>
    <xf numFmtId="1" fontId="120" fillId="0" borderId="15" xfId="1" applyNumberFormat="1" applyFont="1" applyBorder="1"/>
    <xf numFmtId="0" fontId="2" fillId="0" borderId="6" xfId="1" applyFont="1" applyBorder="1" applyAlignment="1">
      <alignment horizontal="left" indent="2"/>
    </xf>
    <xf numFmtId="1" fontId="115" fillId="0" borderId="0" xfId="1" applyNumberFormat="1" applyFont="1" applyBorder="1" applyAlignment="1">
      <alignment horizontal="right"/>
    </xf>
    <xf numFmtId="1" fontId="115" fillId="0" borderId="15" xfId="1" applyNumberFormat="1" applyFont="1" applyBorder="1" applyAlignment="1">
      <alignment horizontal="right"/>
    </xf>
    <xf numFmtId="1" fontId="115" fillId="0" borderId="8" xfId="1" applyNumberFormat="1" applyFont="1" applyBorder="1" applyAlignment="1">
      <alignment horizontal="right"/>
    </xf>
    <xf numFmtId="0" fontId="2" fillId="0" borderId="6" xfId="2" applyFont="1" applyBorder="1" applyAlignment="1">
      <alignment horizontal="left" indent="2"/>
    </xf>
    <xf numFmtId="0" fontId="126" fillId="0" borderId="6" xfId="1" applyFont="1" applyBorder="1"/>
    <xf numFmtId="0" fontId="127" fillId="0" borderId="0" xfId="1" applyFont="1" applyBorder="1"/>
    <xf numFmtId="3" fontId="106" fillId="0" borderId="0" xfId="1" applyNumberFormat="1" applyFont="1" applyBorder="1"/>
    <xf numFmtId="3" fontId="106" fillId="0" borderId="0" xfId="1" applyNumberFormat="1" applyFont="1" applyBorder="1" applyAlignment="1">
      <alignment horizontal="right"/>
    </xf>
    <xf numFmtId="0" fontId="50" fillId="0" borderId="0" xfId="1" applyFont="1" applyBorder="1"/>
    <xf numFmtId="0" fontId="122" fillId="0" borderId="0" xfId="1" applyFont="1" applyBorder="1"/>
    <xf numFmtId="1" fontId="106" fillId="18" borderId="0" xfId="1" applyNumberFormat="1" applyFont="1" applyFill="1" applyBorder="1"/>
    <xf numFmtId="0" fontId="58" fillId="0" borderId="0" xfId="1" applyFont="1"/>
    <xf numFmtId="1" fontId="115" fillId="0" borderId="15" xfId="1" applyNumberFormat="1" applyFont="1" applyBorder="1"/>
    <xf numFmtId="1" fontId="115" fillId="0" borderId="8" xfId="1" applyNumberFormat="1" applyFont="1" applyBorder="1"/>
    <xf numFmtId="1" fontId="120" fillId="0" borderId="0" xfId="1" applyNumberFormat="1" applyFont="1" applyBorder="1" applyAlignment="1">
      <alignment horizontal="right"/>
    </xf>
    <xf numFmtId="1" fontId="120" fillId="0" borderId="15" xfId="1" applyNumberFormat="1" applyFont="1" applyBorder="1" applyAlignment="1">
      <alignment horizontal="right"/>
    </xf>
    <xf numFmtId="0" fontId="8" fillId="0" borderId="6" xfId="2" applyFont="1" applyBorder="1"/>
    <xf numFmtId="1" fontId="67" fillId="0" borderId="0" xfId="1" applyNumberFormat="1" applyFont="1" applyBorder="1" applyAlignment="1">
      <alignment horizontal="right"/>
    </xf>
    <xf numFmtId="3" fontId="120" fillId="0" borderId="0" xfId="1" applyNumberFormat="1" applyFont="1"/>
    <xf numFmtId="3" fontId="115" fillId="0" borderId="0" xfId="1" applyNumberFormat="1" applyFont="1"/>
    <xf numFmtId="3" fontId="115" fillId="0" borderId="0" xfId="1" applyNumberFormat="1" applyFont="1" applyBorder="1"/>
    <xf numFmtId="3" fontId="67" fillId="0" borderId="0" xfId="1" applyNumberFormat="1" applyFont="1"/>
    <xf numFmtId="3" fontId="67" fillId="0" borderId="0" xfId="1" applyNumberFormat="1" applyFont="1" applyBorder="1"/>
    <xf numFmtId="49" fontId="120" fillId="0" borderId="15" xfId="1" quotePrefix="1" applyNumberFormat="1" applyFont="1" applyBorder="1" applyAlignment="1">
      <alignment horizontal="right"/>
    </xf>
    <xf numFmtId="49" fontId="120" fillId="0" borderId="15" xfId="1" quotePrefix="1" applyNumberFormat="1" applyFont="1" applyFill="1" applyBorder="1" applyAlignment="1">
      <alignment horizontal="right"/>
    </xf>
    <xf numFmtId="49" fontId="120" fillId="0" borderId="8" xfId="1" quotePrefix="1" applyNumberFormat="1" applyFont="1" applyBorder="1" applyAlignment="1">
      <alignment horizontal="right"/>
    </xf>
    <xf numFmtId="49" fontId="120" fillId="0" borderId="0" xfId="1" quotePrefix="1" applyNumberFormat="1" applyFont="1" applyBorder="1" applyAlignment="1">
      <alignment horizontal="right"/>
    </xf>
    <xf numFmtId="0" fontId="3" fillId="0" borderId="6" xfId="2" applyFont="1" applyBorder="1" applyAlignment="1">
      <alignment horizontal="left"/>
    </xf>
    <xf numFmtId="0" fontId="3" fillId="0" borderId="6" xfId="2" quotePrefix="1" applyFont="1" applyBorder="1" applyAlignment="1">
      <alignment horizontal="left"/>
    </xf>
    <xf numFmtId="0" fontId="68" fillId="0" borderId="0" xfId="1" applyFont="1" applyBorder="1"/>
    <xf numFmtId="3" fontId="68" fillId="0" borderId="0" xfId="1" applyNumberFormat="1" applyFont="1"/>
    <xf numFmtId="3" fontId="68" fillId="0" borderId="0" xfId="1" applyNumberFormat="1" applyFont="1" applyBorder="1"/>
    <xf numFmtId="1" fontId="68" fillId="0" borderId="0" xfId="1" applyNumberFormat="1" applyFont="1"/>
    <xf numFmtId="3" fontId="106" fillId="0" borderId="0" xfId="1" applyNumberFormat="1" applyFont="1"/>
    <xf numFmtId="1" fontId="106" fillId="0" borderId="0" xfId="1" applyNumberFormat="1" applyFont="1"/>
    <xf numFmtId="3" fontId="45" fillId="0" borderId="0" xfId="1" applyNumberFormat="1" applyFont="1" applyBorder="1"/>
    <xf numFmtId="3" fontId="45" fillId="0" borderId="0" xfId="1" applyNumberFormat="1" applyFont="1"/>
    <xf numFmtId="3" fontId="1" fillId="0" borderId="0" xfId="1" applyNumberFormat="1" applyFont="1"/>
    <xf numFmtId="3" fontId="1" fillId="0" borderId="0" xfId="1" applyNumberFormat="1" applyFont="1" applyBorder="1"/>
    <xf numFmtId="1" fontId="1" fillId="0" borderId="0" xfId="1" applyNumberFormat="1" applyFont="1"/>
    <xf numFmtId="1" fontId="1" fillId="0" borderId="0" xfId="1" applyNumberFormat="1" applyFont="1" applyBorder="1"/>
    <xf numFmtId="1" fontId="115" fillId="0" borderId="0" xfId="1" applyNumberFormat="1" applyFont="1" applyBorder="1" applyAlignment="1">
      <alignment horizontal="left"/>
    </xf>
    <xf numFmtId="1" fontId="120" fillId="0" borderId="0" xfId="1" applyNumberFormat="1" applyFont="1" applyFill="1"/>
    <xf numFmtId="1" fontId="67" fillId="0" borderId="0" xfId="1" applyNumberFormat="1" applyFont="1" applyBorder="1" applyAlignment="1">
      <alignment horizontal="left"/>
    </xf>
    <xf numFmtId="1" fontId="68" fillId="0" borderId="0" xfId="1" applyNumberFormat="1" applyFont="1" applyFill="1"/>
    <xf numFmtId="1" fontId="68" fillId="0" borderId="0" xfId="1" applyNumberFormat="1" applyFont="1" applyBorder="1"/>
    <xf numFmtId="1" fontId="76" fillId="0" borderId="0" xfId="1" applyNumberFormat="1" applyFont="1" applyBorder="1" applyAlignment="1">
      <alignment horizontal="left"/>
    </xf>
    <xf numFmtId="1" fontId="115" fillId="0" borderId="0" xfId="1" applyNumberFormat="1" applyFont="1" applyFill="1"/>
    <xf numFmtId="1" fontId="76" fillId="0" borderId="0" xfId="1" applyNumberFormat="1" applyFont="1" applyBorder="1" applyAlignment="1">
      <alignment horizontal="left" indent="8"/>
    </xf>
    <xf numFmtId="1" fontId="8" fillId="0" borderId="0" xfId="1" applyNumberFormat="1" applyFont="1" applyBorder="1"/>
    <xf numFmtId="1" fontId="8" fillId="0" borderId="0" xfId="1" applyNumberFormat="1" applyFont="1" applyFill="1" applyBorder="1"/>
    <xf numFmtId="0" fontId="61" fillId="0" borderId="0" xfId="1" applyFont="1"/>
    <xf numFmtId="1" fontId="2" fillId="0" borderId="5" xfId="1" applyNumberFormat="1" applyFont="1" applyBorder="1" applyAlignment="1">
      <alignment horizontal="centerContinuous" vertical="center" wrapText="1"/>
    </xf>
    <xf numFmtId="1" fontId="2" fillId="0" borderId="5" xfId="1" applyNumberFormat="1" applyFont="1" applyFill="1" applyBorder="1" applyAlignment="1">
      <alignment horizontal="centerContinuous" vertical="center" wrapText="1"/>
    </xf>
    <xf numFmtId="1" fontId="2" fillId="0" borderId="28" xfId="1" applyNumberFormat="1" applyFont="1" applyBorder="1" applyAlignment="1">
      <alignment horizontal="centerContinuous" vertical="center" wrapText="1"/>
    </xf>
    <xf numFmtId="0" fontId="1" fillId="0" borderId="0" xfId="1" applyFont="1" applyAlignment="1">
      <alignment vertical="center" wrapText="1"/>
    </xf>
    <xf numFmtId="1" fontId="68" fillId="0" borderId="35" xfId="1" applyNumberFormat="1" applyFont="1" applyFill="1" applyBorder="1" applyAlignment="1">
      <alignment horizontal="center" vertical="center" wrapText="1"/>
    </xf>
    <xf numFmtId="1" fontId="68" fillId="0" borderId="35" xfId="1" applyNumberFormat="1" applyFont="1" applyBorder="1" applyAlignment="1">
      <alignment horizontal="center" vertical="center" wrapText="1"/>
    </xf>
    <xf numFmtId="1" fontId="67" fillId="0" borderId="6" xfId="1" applyNumberFormat="1" applyFont="1" applyBorder="1"/>
    <xf numFmtId="1" fontId="110" fillId="0" borderId="7" xfId="1" applyNumberFormat="1" applyFont="1" applyBorder="1" applyAlignment="1">
      <alignment vertical="center"/>
    </xf>
    <xf numFmtId="1" fontId="110" fillId="0" borderId="7" xfId="1" applyNumberFormat="1" applyFont="1" applyFill="1" applyBorder="1" applyAlignment="1">
      <alignment vertical="center"/>
    </xf>
    <xf numFmtId="1" fontId="3" fillId="0" borderId="6" xfId="2" applyNumberFormat="1" applyFont="1" applyBorder="1" applyAlignment="1">
      <alignment horizontal="left"/>
    </xf>
    <xf numFmtId="49" fontId="11" fillId="0" borderId="7" xfId="1" quotePrefix="1" applyNumberFormat="1" applyFont="1" applyFill="1" applyBorder="1" applyAlignment="1">
      <alignment horizontal="right"/>
    </xf>
    <xf numFmtId="1" fontId="11" fillId="0" borderId="8" xfId="1" quotePrefix="1" applyNumberFormat="1" applyFont="1" applyBorder="1" applyAlignment="1">
      <alignment horizontal="right"/>
    </xf>
    <xf numFmtId="0" fontId="125" fillId="0" borderId="0" xfId="1" applyFont="1" applyBorder="1"/>
    <xf numFmtId="1" fontId="68" fillId="0" borderId="6" xfId="2" applyNumberFormat="1" applyFont="1" applyBorder="1"/>
    <xf numFmtId="1" fontId="12" fillId="0" borderId="7" xfId="1" applyNumberFormat="1" applyFont="1" applyFill="1" applyBorder="1" applyAlignment="1">
      <alignment horizontal="right"/>
    </xf>
    <xf numFmtId="1" fontId="12" fillId="0" borderId="8" xfId="1" applyNumberFormat="1" applyFont="1" applyFill="1" applyBorder="1" applyAlignment="1">
      <alignment horizontal="right"/>
    </xf>
    <xf numFmtId="1" fontId="12" fillId="0" borderId="15" xfId="1" applyNumberFormat="1" applyFont="1" applyFill="1" applyBorder="1" applyAlignment="1">
      <alignment horizontal="right"/>
    </xf>
    <xf numFmtId="1" fontId="2" fillId="0" borderId="6" xfId="2" applyNumberFormat="1" applyFont="1" applyBorder="1"/>
    <xf numFmtId="1" fontId="12" fillId="0" borderId="15" xfId="1" applyNumberFormat="1" applyFont="1" applyBorder="1" applyAlignment="1">
      <alignment horizontal="right"/>
    </xf>
    <xf numFmtId="1" fontId="2" fillId="0" borderId="6" xfId="2" applyNumberFormat="1" applyFont="1" applyBorder="1" applyAlignment="1">
      <alignment horizontal="left"/>
    </xf>
    <xf numFmtId="1" fontId="2" fillId="0" borderId="0" xfId="2" applyNumberFormat="1" applyFont="1" applyBorder="1" applyAlignment="1">
      <alignment horizontal="left"/>
    </xf>
    <xf numFmtId="1" fontId="8" fillId="0" borderId="0" xfId="2" applyNumberFormat="1" applyFont="1" applyBorder="1" applyAlignment="1">
      <alignment horizontal="left"/>
    </xf>
    <xf numFmtId="1" fontId="106" fillId="0" borderId="0" xfId="1" applyNumberFormat="1" applyFont="1" applyFill="1"/>
    <xf numFmtId="1" fontId="106" fillId="0" borderId="0" xfId="1" applyNumberFormat="1" applyFont="1" applyBorder="1"/>
    <xf numFmtId="1" fontId="3" fillId="0" borderId="0" xfId="1" applyNumberFormat="1" applyFont="1" applyBorder="1" applyAlignment="1">
      <alignment horizontal="left"/>
    </xf>
    <xf numFmtId="1" fontId="45" fillId="0" borderId="0" xfId="1" applyNumberFormat="1" applyFont="1" applyAlignment="1">
      <alignment horizontal="left"/>
    </xf>
    <xf numFmtId="1" fontId="45" fillId="0" borderId="0" xfId="1" applyNumberFormat="1" applyFont="1" applyFill="1" applyAlignment="1">
      <alignment horizontal="left"/>
    </xf>
    <xf numFmtId="1" fontId="45" fillId="0" borderId="0" xfId="1" applyNumberFormat="1" applyFont="1" applyBorder="1" applyAlignment="1">
      <alignment horizontal="left"/>
    </xf>
    <xf numFmtId="1" fontId="2" fillId="0" borderId="0" xfId="1" applyNumberFormat="1" applyFont="1" applyFill="1" applyBorder="1" applyAlignment="1">
      <alignment horizontal="left"/>
    </xf>
    <xf numFmtId="1" fontId="45" fillId="0" borderId="0" xfId="1" applyNumberFormat="1" applyFont="1" applyFill="1" applyBorder="1" applyAlignment="1">
      <alignment horizontal="left"/>
    </xf>
    <xf numFmtId="1" fontId="106" fillId="0" borderId="0" xfId="1" applyNumberFormat="1" applyFont="1" applyAlignment="1">
      <alignment horizontal="left"/>
    </xf>
    <xf numFmtId="1" fontId="106" fillId="0" borderId="0" xfId="1" applyNumberFormat="1" applyFont="1" applyFill="1" applyAlignment="1">
      <alignment horizontal="left"/>
    </xf>
    <xf numFmtId="1" fontId="106" fillId="0" borderId="0" xfId="1" applyNumberFormat="1" applyFont="1" applyBorder="1" applyAlignment="1">
      <alignment horizontal="left"/>
    </xf>
    <xf numFmtId="0" fontId="56" fillId="0" borderId="0" xfId="1" applyFont="1"/>
    <xf numFmtId="1" fontId="122" fillId="0" borderId="0" xfId="1" applyNumberFormat="1" applyFont="1" applyAlignment="1">
      <alignment horizontal="left"/>
    </xf>
    <xf numFmtId="1" fontId="122" fillId="0" borderId="0" xfId="1" applyNumberFormat="1" applyFont="1" applyFill="1" applyAlignment="1">
      <alignment horizontal="left"/>
    </xf>
    <xf numFmtId="1" fontId="122" fillId="0" borderId="0" xfId="1" applyNumberFormat="1" applyFont="1" applyBorder="1" applyAlignment="1">
      <alignment horizontal="left"/>
    </xf>
    <xf numFmtId="1" fontId="65" fillId="0" borderId="0" xfId="1" applyNumberFormat="1" applyFont="1" applyBorder="1" applyAlignment="1">
      <alignment horizontal="left"/>
    </xf>
    <xf numFmtId="1" fontId="102" fillId="0" borderId="0" xfId="1" applyNumberFormat="1" applyFont="1" applyAlignment="1">
      <alignment horizontal="left"/>
    </xf>
    <xf numFmtId="1" fontId="102" fillId="0" borderId="0" xfId="1" applyNumberFormat="1" applyFont="1" applyFill="1" applyAlignment="1">
      <alignment horizontal="left"/>
    </xf>
    <xf numFmtId="1" fontId="102" fillId="0" borderId="0" xfId="1" applyNumberFormat="1" applyFont="1" applyBorder="1" applyAlignment="1">
      <alignment horizontal="left"/>
    </xf>
    <xf numFmtId="1" fontId="4" fillId="0" borderId="0" xfId="1" applyNumberFormat="1" applyFont="1" applyBorder="1" applyAlignment="1">
      <alignment horizontal="left"/>
    </xf>
    <xf numFmtId="1" fontId="109" fillId="0" borderId="0" xfId="1" applyNumberFormat="1" applyFont="1" applyAlignment="1">
      <alignment horizontal="left"/>
    </xf>
    <xf numFmtId="1" fontId="109" fillId="0" borderId="0" xfId="1" applyNumberFormat="1" applyFont="1" applyFill="1" applyAlignment="1">
      <alignment horizontal="left"/>
    </xf>
    <xf numFmtId="1" fontId="109" fillId="0" borderId="0" xfId="1" applyNumberFormat="1" applyFont="1" applyBorder="1" applyAlignment="1">
      <alignment horizontal="left"/>
    </xf>
    <xf numFmtId="0" fontId="132" fillId="0" borderId="0" xfId="1" applyFont="1"/>
    <xf numFmtId="1" fontId="8" fillId="0" borderId="0" xfId="1" applyNumberFormat="1" applyFont="1" applyBorder="1" applyAlignment="1">
      <alignment horizontal="left"/>
    </xf>
    <xf numFmtId="1" fontId="1" fillId="0" borderId="0" xfId="1" applyNumberFormat="1" applyFont="1" applyFill="1"/>
    <xf numFmtId="1" fontId="133" fillId="0" borderId="8" xfId="1" applyNumberFormat="1" applyFont="1" applyBorder="1" applyAlignment="1">
      <alignment horizontal="right"/>
    </xf>
    <xf numFmtId="1" fontId="134" fillId="0" borderId="8" xfId="1" applyNumberFormat="1" applyFont="1" applyBorder="1"/>
    <xf numFmtId="1" fontId="134" fillId="0" borderId="8" xfId="1" applyNumberFormat="1" applyFont="1" applyFill="1" applyBorder="1"/>
    <xf numFmtId="1" fontId="133" fillId="0" borderId="3" xfId="1" applyNumberFormat="1" applyFont="1" applyBorder="1" applyAlignment="1">
      <alignment horizontal="right"/>
    </xf>
    <xf numFmtId="1" fontId="81" fillId="18" borderId="15" xfId="1" applyNumberFormat="1" applyFont="1" applyFill="1" applyBorder="1" applyAlignment="1">
      <alignment horizontal="right" indent="1"/>
    </xf>
    <xf numFmtId="1" fontId="82" fillId="18" borderId="8" xfId="1" applyNumberFormat="1" applyFont="1" applyFill="1" applyBorder="1" applyAlignment="1">
      <alignment horizontal="right" indent="1"/>
    </xf>
    <xf numFmtId="164" fontId="82" fillId="18" borderId="7" xfId="1" applyNumberFormat="1" applyFont="1" applyFill="1" applyBorder="1" applyAlignment="1">
      <alignment horizontal="right" indent="1"/>
    </xf>
    <xf numFmtId="1" fontId="83" fillId="18" borderId="15" xfId="1" applyNumberFormat="1" applyFont="1" applyFill="1" applyBorder="1" applyAlignment="1">
      <alignment horizontal="right" indent="1"/>
    </xf>
    <xf numFmtId="164" fontId="83" fillId="18" borderId="7" xfId="1" applyNumberFormat="1" applyFont="1" applyFill="1" applyBorder="1" applyAlignment="1">
      <alignment horizontal="right" indent="1"/>
    </xf>
    <xf numFmtId="1" fontId="84" fillId="18" borderId="8" xfId="1" applyNumberFormat="1" applyFont="1" applyFill="1" applyBorder="1" applyAlignment="1">
      <alignment horizontal="right" indent="1"/>
    </xf>
    <xf numFmtId="164" fontId="81" fillId="18" borderId="7" xfId="1" applyNumberFormat="1" applyFont="1" applyFill="1" applyBorder="1" applyAlignment="1">
      <alignment horizontal="right" indent="1"/>
    </xf>
    <xf numFmtId="1" fontId="81" fillId="18" borderId="8" xfId="1" applyNumberFormat="1" applyFont="1" applyFill="1" applyBorder="1" applyAlignment="1">
      <alignment horizontal="right" indent="1"/>
    </xf>
    <xf numFmtId="164" fontId="84" fillId="18" borderId="7" xfId="1" applyNumberFormat="1" applyFont="1" applyFill="1" applyBorder="1" applyAlignment="1">
      <alignment horizontal="right" indent="1"/>
    </xf>
    <xf numFmtId="1" fontId="81" fillId="19" borderId="8" xfId="1" applyNumberFormat="1" applyFont="1" applyFill="1" applyBorder="1" applyAlignment="1">
      <alignment horizontal="right" indent="1"/>
    </xf>
    <xf numFmtId="1" fontId="1" fillId="0" borderId="8" xfId="1" applyNumberFormat="1" applyFont="1" applyFill="1" applyBorder="1"/>
    <xf numFmtId="164" fontId="1" fillId="0" borderId="8" xfId="1" applyNumberFormat="1" applyFont="1" applyFill="1" applyBorder="1"/>
    <xf numFmtId="1" fontId="80" fillId="18" borderId="8" xfId="1" applyNumberFormat="1" applyFont="1" applyFill="1" applyBorder="1" applyAlignment="1">
      <alignment horizontal="right" indent="1"/>
    </xf>
    <xf numFmtId="1" fontId="89" fillId="0" borderId="0" xfId="1" applyNumberFormat="1" applyFont="1" applyFill="1" applyBorder="1"/>
    <xf numFmtId="1" fontId="81" fillId="0" borderId="0" xfId="1" applyNumberFormat="1" applyFont="1" applyFill="1" applyBorder="1" applyAlignment="1">
      <alignment horizontal="right" indent="1"/>
    </xf>
    <xf numFmtId="1" fontId="82" fillId="0" borderId="0" xfId="1" applyNumberFormat="1" applyFont="1" applyFill="1" applyBorder="1" applyAlignment="1">
      <alignment horizontal="right" indent="1"/>
    </xf>
    <xf numFmtId="164" fontId="81" fillId="0" borderId="0" xfId="1" applyNumberFormat="1" applyFont="1" applyFill="1" applyBorder="1" applyAlignment="1">
      <alignment horizontal="right" indent="1"/>
    </xf>
    <xf numFmtId="0" fontId="91" fillId="0" borderId="0" xfId="1" applyFont="1" applyAlignment="1">
      <alignment horizontal="left" wrapText="1"/>
    </xf>
    <xf numFmtId="0" fontId="92" fillId="0" borderId="0" xfId="4" applyFont="1" applyAlignment="1">
      <alignment horizontal="left" wrapText="1"/>
    </xf>
    <xf numFmtId="0" fontId="14" fillId="0" borderId="0" xfId="0" applyFont="1" applyAlignment="1">
      <alignment horizontal="left"/>
    </xf>
    <xf numFmtId="0" fontId="93" fillId="0" borderId="0" xfId="4" applyFont="1" applyAlignment="1">
      <alignment horizontal="left" wrapText="1"/>
    </xf>
    <xf numFmtId="0" fontId="16" fillId="0" borderId="0" xfId="0" applyFont="1" applyAlignment="1">
      <alignment horizontal="left"/>
    </xf>
    <xf numFmtId="0" fontId="137" fillId="0" borderId="0" xfId="1" applyFont="1" applyAlignment="1">
      <alignment horizontal="left" wrapText="1"/>
    </xf>
    <xf numFmtId="1" fontId="138" fillId="0" borderId="7" xfId="1" applyNumberFormat="1" applyFont="1" applyBorder="1" applyAlignment="1">
      <alignment horizontal="right"/>
    </xf>
    <xf numFmtId="0" fontId="86" fillId="0" borderId="0" xfId="1" applyFont="1" applyBorder="1"/>
    <xf numFmtId="0" fontId="67" fillId="0" borderId="0" xfId="1" applyFont="1" applyBorder="1"/>
    <xf numFmtId="0" fontId="124" fillId="0" borderId="0" xfId="61" applyFont="1" applyBorder="1" applyAlignment="1">
      <alignment vertical="center"/>
    </xf>
    <xf numFmtId="0" fontId="36" fillId="18" borderId="0" xfId="1" applyFont="1" applyFill="1" applyBorder="1"/>
    <xf numFmtId="1" fontId="106" fillId="0" borderId="41" xfId="1" applyNumberFormat="1" applyFont="1" applyBorder="1" applyAlignment="1">
      <alignment horizontal="center" vertical="center" wrapText="1"/>
    </xf>
    <xf numFmtId="3" fontId="115" fillId="0" borderId="29" xfId="1" applyNumberFormat="1" applyFont="1" applyBorder="1"/>
    <xf numFmtId="0" fontId="58" fillId="0" borderId="0" xfId="1" applyFont="1" applyBorder="1"/>
    <xf numFmtId="0" fontId="115" fillId="0" borderId="10" xfId="1" applyFont="1" applyBorder="1" applyAlignment="1">
      <alignment horizontal="left"/>
    </xf>
    <xf numFmtId="1" fontId="120" fillId="0" borderId="8" xfId="1" applyNumberFormat="1" applyFont="1" applyBorder="1" applyAlignment="1">
      <alignment horizontal="right"/>
    </xf>
    <xf numFmtId="0" fontId="137" fillId="0" borderId="0" xfId="1" applyFont="1" applyAlignment="1">
      <alignment horizontal="left" wrapText="1"/>
    </xf>
    <xf numFmtId="0" fontId="91" fillId="0" borderId="0" xfId="1" applyFont="1" applyAlignment="1">
      <alignment horizontal="left" wrapText="1"/>
    </xf>
    <xf numFmtId="0" fontId="8" fillId="0" borderId="0" xfId="1" applyFont="1" applyAlignment="1">
      <alignment horizontal="left" wrapText="1"/>
    </xf>
    <xf numFmtId="0" fontId="6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29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35" fillId="0" borderId="6" xfId="1" applyFont="1" applyBorder="1" applyAlignment="1">
      <alignment horizontal="center" vertical="center" wrapText="1"/>
    </xf>
    <xf numFmtId="0" fontId="35" fillId="0" borderId="11" xfId="1" applyFont="1" applyBorder="1" applyAlignment="1">
      <alignment horizontal="center" vertical="center" wrapText="1"/>
    </xf>
    <xf numFmtId="0" fontId="40" fillId="0" borderId="0" xfId="1" applyFont="1" applyBorder="1" applyAlignment="1">
      <alignment horizontal="center" vertical="center" wrapText="1"/>
    </xf>
    <xf numFmtId="0" fontId="40" fillId="0" borderId="14" xfId="1" applyFont="1" applyBorder="1" applyAlignment="1">
      <alignment horizontal="center" vertical="center" wrapText="1"/>
    </xf>
    <xf numFmtId="0" fontId="6" fillId="0" borderId="3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 wrapText="1"/>
    </xf>
    <xf numFmtId="0" fontId="6" fillId="0" borderId="34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43" fillId="0" borderId="5" xfId="1" applyFont="1" applyBorder="1" applyAlignment="1">
      <alignment horizontal="center" vertical="center" wrapText="1"/>
    </xf>
    <xf numFmtId="0" fontId="43" fillId="0" borderId="28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51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45" fillId="0" borderId="2" xfId="1" applyFont="1" applyBorder="1" applyAlignment="1">
      <alignment horizontal="center" vertical="center" wrapText="1"/>
    </xf>
    <xf numFmtId="0" fontId="45" fillId="0" borderId="7" xfId="1" applyFont="1" applyBorder="1" applyAlignment="1">
      <alignment horizontal="center" vertical="center" wrapText="1"/>
    </xf>
    <xf numFmtId="0" fontId="45" fillId="0" borderId="12" xfId="1" applyFont="1" applyBorder="1" applyAlignment="1">
      <alignment horizontal="center" vertical="center" wrapText="1"/>
    </xf>
    <xf numFmtId="0" fontId="45" fillId="0" borderId="43" xfId="1" applyFont="1" applyBorder="1" applyAlignment="1">
      <alignment horizontal="center" vertical="center" wrapText="1"/>
    </xf>
    <xf numFmtId="0" fontId="45" fillId="0" borderId="44" xfId="1" applyFont="1" applyBorder="1" applyAlignment="1">
      <alignment horizontal="center" vertical="center" wrapText="1"/>
    </xf>
    <xf numFmtId="0" fontId="45" fillId="0" borderId="46" xfId="1" applyFont="1" applyBorder="1" applyAlignment="1">
      <alignment horizontal="center" vertical="center" wrapText="1"/>
    </xf>
    <xf numFmtId="0" fontId="45" fillId="0" borderId="5" xfId="1" applyFont="1" applyBorder="1" applyAlignment="1">
      <alignment horizontal="center" vertical="center"/>
    </xf>
    <xf numFmtId="0" fontId="45" fillId="0" borderId="28" xfId="1" applyFont="1" applyBorder="1" applyAlignment="1">
      <alignment horizontal="center" vertical="center"/>
    </xf>
    <xf numFmtId="0" fontId="45" fillId="0" borderId="29" xfId="1" applyFont="1" applyBorder="1" applyAlignment="1">
      <alignment horizontal="center" vertical="center" wrapText="1"/>
    </xf>
    <xf numFmtId="0" fontId="45" fillId="0" borderId="15" xfId="1" applyFont="1" applyBorder="1" applyAlignment="1">
      <alignment horizontal="center" vertical="center" wrapText="1"/>
    </xf>
    <xf numFmtId="0" fontId="45" fillId="0" borderId="36" xfId="1" applyFont="1" applyBorder="1" applyAlignment="1">
      <alignment horizontal="center" vertical="center" wrapText="1"/>
    </xf>
    <xf numFmtId="0" fontId="45" fillId="0" borderId="45" xfId="1" applyFont="1" applyBorder="1" applyAlignment="1">
      <alignment horizontal="center" vertical="center"/>
    </xf>
    <xf numFmtId="0" fontId="45" fillId="0" borderId="42" xfId="1" applyFont="1" applyBorder="1" applyAlignment="1">
      <alignment horizontal="center" vertical="center"/>
    </xf>
    <xf numFmtId="0" fontId="45" fillId="0" borderId="33" xfId="1" applyFont="1" applyBorder="1" applyAlignment="1">
      <alignment horizontal="center" vertical="center"/>
    </xf>
    <xf numFmtId="0" fontId="45" fillId="0" borderId="31" xfId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45" fillId="0" borderId="12" xfId="1" applyFont="1" applyFill="1" applyBorder="1" applyAlignment="1">
      <alignment horizontal="center" vertical="center" wrapText="1"/>
    </xf>
    <xf numFmtId="0" fontId="45" fillId="0" borderId="32" xfId="1" applyFont="1" applyBorder="1" applyAlignment="1">
      <alignment horizontal="center" vertical="center"/>
    </xf>
    <xf numFmtId="0" fontId="45" fillId="0" borderId="34" xfId="1" applyFont="1" applyBorder="1" applyAlignment="1">
      <alignment horizontal="center" vertical="center" wrapText="1"/>
    </xf>
    <xf numFmtId="0" fontId="45" fillId="0" borderId="8" xfId="1" applyFont="1" applyBorder="1" applyAlignment="1">
      <alignment horizontal="center" vertical="center" wrapText="1"/>
    </xf>
    <xf numFmtId="0" fontId="45" fillId="0" borderId="13" xfId="1" applyFont="1" applyBorder="1" applyAlignment="1">
      <alignment horizontal="center" vertical="center" wrapText="1"/>
    </xf>
    <xf numFmtId="0" fontId="45" fillId="0" borderId="32" xfId="1" applyFont="1" applyBorder="1" applyAlignment="1">
      <alignment horizontal="center" vertical="center" wrapText="1"/>
    </xf>
    <xf numFmtId="0" fontId="45" fillId="0" borderId="42" xfId="1" applyFont="1" applyBorder="1" applyAlignment="1">
      <alignment horizontal="center" vertical="center" wrapText="1"/>
    </xf>
    <xf numFmtId="0" fontId="45" fillId="0" borderId="33" xfId="1" applyFont="1" applyBorder="1" applyAlignment="1">
      <alignment horizontal="center" vertical="center" wrapText="1"/>
    </xf>
    <xf numFmtId="0" fontId="45" fillId="0" borderId="34" xfId="1" applyFont="1" applyFill="1" applyBorder="1" applyAlignment="1">
      <alignment horizontal="center" vertical="center" wrapText="1"/>
    </xf>
    <xf numFmtId="0" fontId="45" fillId="0" borderId="13" xfId="1" applyFont="1" applyFill="1" applyBorder="1" applyAlignment="1">
      <alignment horizontal="center" vertical="center" wrapText="1"/>
    </xf>
    <xf numFmtId="0" fontId="101" fillId="0" borderId="0" xfId="1" applyFont="1" applyAlignment="1">
      <alignment horizontal="left"/>
    </xf>
    <xf numFmtId="0" fontId="102" fillId="0" borderId="0" xfId="1" applyFont="1" applyAlignment="1">
      <alignment horizontal="left"/>
    </xf>
    <xf numFmtId="0" fontId="45" fillId="0" borderId="31" xfId="1" applyFont="1" applyBorder="1" applyAlignment="1">
      <alignment horizontal="center" vertical="center" wrapText="1"/>
    </xf>
    <xf numFmtId="0" fontId="2" fillId="0" borderId="43" xfId="1" applyFont="1" applyBorder="1" applyAlignment="1">
      <alignment horizontal="center" vertical="center" wrapText="1"/>
    </xf>
    <xf numFmtId="0" fontId="2" fillId="0" borderId="44" xfId="1" quotePrefix="1" applyFont="1" applyBorder="1" applyAlignment="1">
      <alignment horizontal="center" vertical="center" wrapText="1"/>
    </xf>
    <xf numFmtId="0" fontId="2" fillId="0" borderId="46" xfId="1" quotePrefix="1" applyFont="1" applyBorder="1" applyAlignment="1">
      <alignment horizontal="center" vertical="center" wrapText="1"/>
    </xf>
    <xf numFmtId="0" fontId="2" fillId="0" borderId="5" xfId="1" applyFont="1" applyBorder="1" applyAlignment="1">
      <alignment horizontal="right" vertical="center" wrapText="1"/>
    </xf>
    <xf numFmtId="0" fontId="2" fillId="0" borderId="29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36" xfId="1" applyFont="1" applyBorder="1" applyAlignment="1">
      <alignment horizontal="center" vertical="center" wrapText="1"/>
    </xf>
    <xf numFmtId="0" fontId="2" fillId="0" borderId="32" xfId="1" applyFont="1" applyBorder="1" applyAlignment="1">
      <alignment horizontal="center" vertical="center" wrapText="1"/>
    </xf>
    <xf numFmtId="0" fontId="2" fillId="0" borderId="42" xfId="1" quotePrefix="1" applyFont="1" applyBorder="1" applyAlignment="1">
      <alignment horizontal="center" vertical="center" wrapText="1"/>
    </xf>
    <xf numFmtId="0" fontId="2" fillId="0" borderId="33" xfId="1" quotePrefix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 wrapText="1"/>
    </xf>
    <xf numFmtId="0" fontId="2" fillId="0" borderId="42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45" fillId="0" borderId="1" xfId="1" applyFont="1" applyBorder="1" applyAlignment="1">
      <alignment horizontal="center" vertical="center" wrapText="1"/>
    </xf>
    <xf numFmtId="0" fontId="45" fillId="0" borderId="6" xfId="1" applyFont="1" applyBorder="1" applyAlignment="1">
      <alignment horizontal="center" vertical="center" wrapText="1"/>
    </xf>
    <xf numFmtId="0" fontId="45" fillId="0" borderId="11" xfId="1" applyFont="1" applyBorder="1" applyAlignment="1">
      <alignment horizontal="center" vertical="center" wrapText="1"/>
    </xf>
    <xf numFmtId="1" fontId="106" fillId="0" borderId="2" xfId="1" applyNumberFormat="1" applyFont="1" applyBorder="1" applyAlignment="1">
      <alignment horizontal="center" vertical="center" wrapText="1"/>
    </xf>
    <xf numFmtId="1" fontId="106" fillId="0" borderId="7" xfId="1" applyNumberFormat="1" applyFont="1" applyBorder="1" applyAlignment="1">
      <alignment horizontal="center" vertical="center" wrapText="1"/>
    </xf>
    <xf numFmtId="1" fontId="106" fillId="0" borderId="12" xfId="1" applyNumberFormat="1" applyFont="1" applyBorder="1" applyAlignment="1">
      <alignment horizontal="center" vertical="center" wrapText="1"/>
    </xf>
    <xf numFmtId="1" fontId="106" fillId="0" borderId="49" xfId="1" applyNumberFormat="1" applyFont="1" applyBorder="1" applyAlignment="1">
      <alignment horizontal="center" vertical="center"/>
    </xf>
    <xf numFmtId="1" fontId="106" fillId="0" borderId="4" xfId="1" applyNumberFormat="1" applyFont="1" applyBorder="1" applyAlignment="1">
      <alignment horizontal="center" vertical="center"/>
    </xf>
    <xf numFmtId="1" fontId="106" fillId="0" borderId="34" xfId="1" applyNumberFormat="1" applyFont="1" applyBorder="1" applyAlignment="1">
      <alignment horizontal="center" vertical="center" wrapText="1"/>
    </xf>
    <xf numFmtId="1" fontId="106" fillId="0" borderId="8" xfId="1" applyNumberFormat="1" applyFont="1" applyBorder="1" applyAlignment="1">
      <alignment horizontal="center" vertical="center" wrapText="1"/>
    </xf>
    <xf numFmtId="1" fontId="106" fillId="0" borderId="13" xfId="1" applyNumberFormat="1" applyFont="1" applyBorder="1" applyAlignment="1">
      <alignment horizontal="center" vertical="center" wrapText="1"/>
    </xf>
    <xf numFmtId="1" fontId="106" fillId="0" borderId="16" xfId="1" applyNumberFormat="1" applyFont="1" applyBorder="1" applyAlignment="1">
      <alignment horizontal="center" vertical="center"/>
    </xf>
    <xf numFmtId="1" fontId="106" fillId="0" borderId="32" xfId="1" applyNumberFormat="1" applyFont="1" applyBorder="1" applyAlignment="1">
      <alignment horizontal="center" vertical="center"/>
    </xf>
    <xf numFmtId="1" fontId="106" fillId="0" borderId="15" xfId="1" applyNumberFormat="1" applyFont="1" applyBorder="1" applyAlignment="1">
      <alignment horizontal="center" vertical="center" wrapText="1"/>
    </xf>
    <xf numFmtId="1" fontId="106" fillId="0" borderId="9" xfId="1" applyNumberFormat="1" applyFont="1" applyBorder="1" applyAlignment="1">
      <alignment horizontal="center" vertical="center" wrapText="1"/>
    </xf>
    <xf numFmtId="1" fontId="106" fillId="0" borderId="26" xfId="1" applyNumberFormat="1" applyFont="1" applyBorder="1" applyAlignment="1">
      <alignment horizontal="center" vertical="center" wrapText="1"/>
    </xf>
    <xf numFmtId="1" fontId="106" fillId="0" borderId="38" xfId="1" applyNumberFormat="1" applyFont="1" applyBorder="1" applyAlignment="1">
      <alignment horizontal="center" vertical="center" wrapText="1"/>
    </xf>
    <xf numFmtId="1" fontId="106" fillId="0" borderId="31" xfId="1" applyNumberFormat="1" applyFont="1" applyBorder="1" applyAlignment="1">
      <alignment horizontal="center" vertical="center" wrapText="1"/>
    </xf>
    <xf numFmtId="0" fontId="50" fillId="0" borderId="38" xfId="61" applyFont="1" applyBorder="1" applyAlignment="1">
      <alignment horizontal="center" vertical="center" wrapText="1"/>
    </xf>
    <xf numFmtId="0" fontId="50" fillId="0" borderId="37" xfId="61" applyFont="1" applyBorder="1" applyAlignment="1">
      <alignment horizontal="center" vertical="center" wrapText="1"/>
    </xf>
    <xf numFmtId="1" fontId="106" fillId="0" borderId="48" xfId="1" applyNumberFormat="1" applyFont="1" applyBorder="1" applyAlignment="1">
      <alignment horizontal="center" vertical="center" wrapText="1"/>
    </xf>
    <xf numFmtId="1" fontId="106" fillId="0" borderId="47" xfId="1" applyNumberFormat="1" applyFont="1" applyBorder="1" applyAlignment="1">
      <alignment horizontal="center" vertical="center" wrapText="1"/>
    </xf>
    <xf numFmtId="1" fontId="106" fillId="0" borderId="50" xfId="1" applyNumberFormat="1" applyFont="1" applyBorder="1" applyAlignment="1">
      <alignment horizontal="center" vertical="center" wrapText="1"/>
    </xf>
    <xf numFmtId="1" fontId="68" fillId="0" borderId="34" xfId="1" applyNumberFormat="1" applyFont="1" applyBorder="1" applyAlignment="1">
      <alignment horizontal="center" vertical="center" wrapText="1"/>
    </xf>
    <xf numFmtId="1" fontId="68" fillId="0" borderId="13" xfId="1" applyNumberFormat="1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 wrapText="1"/>
    </xf>
    <xf numFmtId="1" fontId="2" fillId="0" borderId="6" xfId="1" applyNumberFormat="1" applyFont="1" applyBorder="1" applyAlignment="1">
      <alignment horizontal="center" vertical="center" wrapText="1"/>
    </xf>
    <xf numFmtId="1" fontId="2" fillId="0" borderId="11" xfId="1" applyNumberFormat="1" applyFont="1" applyBorder="1" applyAlignment="1">
      <alignment horizontal="center" vertical="center" wrapText="1"/>
    </xf>
    <xf numFmtId="1" fontId="2" fillId="0" borderId="4" xfId="1" applyNumberFormat="1" applyFont="1" applyBorder="1" applyAlignment="1">
      <alignment horizontal="center" vertical="center" wrapText="1"/>
    </xf>
    <xf numFmtId="1" fontId="2" fillId="0" borderId="5" xfId="1" applyNumberFormat="1" applyFont="1" applyBorder="1" applyAlignment="1">
      <alignment horizontal="center" vertical="center" wrapText="1"/>
    </xf>
    <xf numFmtId="1" fontId="2" fillId="0" borderId="29" xfId="1" applyNumberFormat="1" applyFont="1" applyBorder="1" applyAlignment="1">
      <alignment horizontal="center" vertical="center" wrapText="1"/>
    </xf>
    <xf numFmtId="1" fontId="2" fillId="0" borderId="15" xfId="1" applyNumberFormat="1" applyFont="1" applyBorder="1" applyAlignment="1">
      <alignment horizontal="center" vertical="center" wrapText="1"/>
    </xf>
    <xf numFmtId="1" fontId="2" fillId="0" borderId="36" xfId="1" applyNumberFormat="1" applyFont="1" applyBorder="1" applyAlignment="1">
      <alignment horizontal="center" vertical="center" wrapText="1"/>
    </xf>
    <xf numFmtId="1" fontId="68" fillId="0" borderId="31" xfId="1" applyNumberFormat="1" applyFont="1" applyBorder="1" applyAlignment="1">
      <alignment horizontal="center" vertical="center" wrapText="1"/>
    </xf>
    <xf numFmtId="1" fontId="68" fillId="0" borderId="12" xfId="1" applyNumberFormat="1" applyFont="1" applyBorder="1" applyAlignment="1">
      <alignment horizontal="center" vertical="center" wrapText="1"/>
    </xf>
    <xf numFmtId="1" fontId="68" fillId="0" borderId="34" xfId="1" applyNumberFormat="1" applyFont="1" applyFill="1" applyBorder="1" applyAlignment="1">
      <alignment horizontal="center" vertical="center" wrapText="1"/>
    </xf>
    <xf numFmtId="1" fontId="68" fillId="0" borderId="13" xfId="1" applyNumberFormat="1" applyFont="1" applyFill="1" applyBorder="1" applyAlignment="1">
      <alignment horizontal="center" vertical="center" wrapText="1"/>
    </xf>
    <xf numFmtId="1" fontId="2" fillId="0" borderId="42" xfId="1" applyNumberFormat="1" applyFont="1" applyBorder="1" applyAlignment="1">
      <alignment horizontal="center" vertical="center" wrapText="1"/>
    </xf>
    <xf numFmtId="1" fontId="2" fillId="0" borderId="33" xfId="1" applyNumberFormat="1" applyFont="1" applyBorder="1" applyAlignment="1">
      <alignment horizontal="center" vertical="center" wrapText="1"/>
    </xf>
    <xf numFmtId="0" fontId="15" fillId="0" borderId="0" xfId="4" applyFont="1" applyAlignment="1">
      <alignment horizontal="left" wrapText="1"/>
    </xf>
    <xf numFmtId="0" fontId="51" fillId="0" borderId="31" xfId="1" applyFont="1" applyFill="1" applyBorder="1" applyAlignment="1">
      <alignment horizontal="center" vertical="center" wrapText="1"/>
    </xf>
    <xf numFmtId="0" fontId="51" fillId="0" borderId="26" xfId="1" applyFont="1" applyFill="1" applyBorder="1" applyAlignment="1">
      <alignment horizontal="center" vertical="center"/>
    </xf>
    <xf numFmtId="0" fontId="51" fillId="0" borderId="34" xfId="1" applyFont="1" applyFill="1" applyBorder="1" applyAlignment="1">
      <alignment horizontal="center" vertical="center"/>
    </xf>
    <xf numFmtId="0" fontId="51" fillId="0" borderId="39" xfId="1" applyFont="1" applyFill="1" applyBorder="1" applyAlignment="1">
      <alignment horizontal="center" vertical="center"/>
    </xf>
    <xf numFmtId="0" fontId="56" fillId="0" borderId="38" xfId="1" applyFont="1" applyFill="1" applyBorder="1" applyAlignment="1">
      <alignment horizontal="center" vertical="center"/>
    </xf>
    <xf numFmtId="0" fontId="54" fillId="0" borderId="9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top" wrapText="1"/>
    </xf>
    <xf numFmtId="0" fontId="62" fillId="0" borderId="0" xfId="1" applyFont="1" applyFill="1" applyBorder="1" applyAlignment="1">
      <alignment horizontal="left" vertical="top" wrapText="1"/>
    </xf>
    <xf numFmtId="0" fontId="55" fillId="0" borderId="0" xfId="1" applyFont="1" applyFill="1" applyBorder="1" applyAlignment="1">
      <alignment horizontal="left" vertical="top" wrapText="1"/>
    </xf>
    <xf numFmtId="0" fontId="54" fillId="0" borderId="31" xfId="1" applyFont="1" applyFill="1" applyBorder="1" applyAlignment="1">
      <alignment horizontal="center"/>
    </xf>
    <xf numFmtId="0" fontId="54" fillId="0" borderId="26" xfId="1" applyFont="1" applyFill="1" applyBorder="1" applyAlignment="1">
      <alignment horizontal="center"/>
    </xf>
    <xf numFmtId="0" fontId="51" fillId="0" borderId="34" xfId="1" applyFont="1" applyFill="1" applyBorder="1" applyAlignment="1">
      <alignment horizontal="center" vertical="center" wrapText="1"/>
    </xf>
    <xf numFmtId="0" fontId="51" fillId="0" borderId="39" xfId="1" applyFont="1" applyFill="1" applyBorder="1" applyAlignment="1">
      <alignment horizontal="center" vertical="center" wrapText="1"/>
    </xf>
    <xf numFmtId="0" fontId="98" fillId="0" borderId="0" xfId="4" applyFont="1" applyAlignment="1">
      <alignment horizontal="left" wrapText="1"/>
    </xf>
    <xf numFmtId="0" fontId="4" fillId="0" borderId="29" xfId="57" applyFont="1" applyBorder="1" applyAlignment="1">
      <alignment horizontal="center" vertical="center" wrapText="1"/>
    </xf>
    <xf numFmtId="0" fontId="4" fillId="0" borderId="15" xfId="57" applyFont="1" applyBorder="1" applyAlignment="1">
      <alignment horizontal="center" vertical="center" wrapText="1"/>
    </xf>
    <xf numFmtId="0" fontId="2" fillId="0" borderId="2" xfId="57" applyFont="1" applyBorder="1" applyAlignment="1">
      <alignment horizontal="center" vertical="center" wrapText="1"/>
    </xf>
    <xf numFmtId="0" fontId="2" fillId="0" borderId="7" xfId="57" applyFont="1" applyBorder="1" applyAlignment="1">
      <alignment horizontal="center" vertical="center" wrapText="1"/>
    </xf>
    <xf numFmtId="0" fontId="2" fillId="0" borderId="12" xfId="57" applyFont="1" applyBorder="1" applyAlignment="1">
      <alignment horizontal="center" vertical="center" wrapText="1"/>
    </xf>
    <xf numFmtId="0" fontId="2" fillId="0" borderId="3" xfId="57" applyFont="1" applyBorder="1" applyAlignment="1">
      <alignment horizontal="center" vertical="center" wrapText="1"/>
    </xf>
    <xf numFmtId="0" fontId="2" fillId="0" borderId="8" xfId="57" applyFont="1" applyBorder="1" applyAlignment="1">
      <alignment horizontal="center" vertical="center" wrapText="1"/>
    </xf>
    <xf numFmtId="0" fontId="54" fillId="0" borderId="29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54" fillId="0" borderId="9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4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2" fillId="0" borderId="41" xfId="57" applyFont="1" applyBorder="1" applyAlignment="1">
      <alignment horizontal="center" vertical="center" wrapText="1"/>
    </xf>
    <xf numFmtId="0" fontId="2" fillId="0" borderId="27" xfId="57" applyFont="1" applyBorder="1" applyAlignment="1">
      <alignment horizontal="center" vertical="center" wrapText="1"/>
    </xf>
    <xf numFmtId="0" fontId="2" fillId="0" borderId="40" xfId="57" applyFont="1" applyBorder="1" applyAlignment="1">
      <alignment horizontal="center" vertical="center" wrapText="1"/>
    </xf>
    <xf numFmtId="0" fontId="91" fillId="0" borderId="0" xfId="57" applyFont="1" applyAlignment="1">
      <alignment horizontal="left" wrapText="1"/>
    </xf>
    <xf numFmtId="0" fontId="2" fillId="0" borderId="0" xfId="57" applyFont="1" applyAlignment="1">
      <alignment horizontal="left" wrapText="1"/>
    </xf>
    <xf numFmtId="0" fontId="69" fillId="0" borderId="0" xfId="57" applyNumberFormat="1" applyFont="1" applyAlignment="1">
      <alignment horizontal="left" wrapText="1"/>
    </xf>
    <xf numFmtId="0" fontId="70" fillId="0" borderId="0" xfId="57" applyFont="1" applyAlignment="1">
      <alignment horizontal="left" wrapText="1"/>
    </xf>
    <xf numFmtId="0" fontId="70" fillId="0" borderId="0" xfId="57" applyNumberFormat="1" applyFont="1" applyAlignment="1">
      <alignment horizontal="left" wrapText="1"/>
    </xf>
    <xf numFmtId="0" fontId="67" fillId="0" borderId="38" xfId="1" applyFont="1" applyFill="1" applyBorder="1" applyAlignment="1">
      <alignment horizontal="center" vertical="center" wrapText="1"/>
    </xf>
    <xf numFmtId="0" fontId="67" fillId="0" borderId="9" xfId="1" applyFont="1" applyFill="1" applyBorder="1" applyAlignment="1">
      <alignment horizontal="center" vertical="center" wrapText="1"/>
    </xf>
    <xf numFmtId="0" fontId="67" fillId="0" borderId="34" xfId="1" applyFont="1" applyFill="1" applyBorder="1" applyAlignment="1">
      <alignment horizontal="center" vertical="center" wrapText="1"/>
    </xf>
    <xf numFmtId="0" fontId="67" fillId="0" borderId="39" xfId="1" applyFont="1" applyFill="1" applyBorder="1" applyAlignment="1">
      <alignment horizontal="center" vertical="center" wrapText="1"/>
    </xf>
    <xf numFmtId="0" fontId="87" fillId="0" borderId="0" xfId="1" applyFont="1" applyFill="1" applyAlignment="1">
      <alignment horizontal="left"/>
    </xf>
    <xf numFmtId="0" fontId="11" fillId="0" borderId="0" xfId="1" applyFont="1" applyBorder="1" applyAlignment="1">
      <alignment horizontal="left"/>
    </xf>
    <xf numFmtId="0" fontId="75" fillId="0" borderId="0" xfId="55" applyFont="1" applyBorder="1" applyAlignment="1">
      <alignment horizontal="left"/>
    </xf>
    <xf numFmtId="0" fontId="67" fillId="0" borderId="31" xfId="1" applyFont="1" applyFill="1" applyBorder="1" applyAlignment="1">
      <alignment horizontal="center" vertical="center" wrapText="1"/>
    </xf>
    <xf numFmtId="0" fontId="67" fillId="0" borderId="7" xfId="1" applyFont="1" applyFill="1" applyBorder="1" applyAlignment="1">
      <alignment horizontal="center" vertical="center" wrapText="1"/>
    </xf>
    <xf numFmtId="0" fontId="67" fillId="0" borderId="26" xfId="1" applyFont="1" applyFill="1" applyBorder="1" applyAlignment="1">
      <alignment horizontal="center" vertical="center" wrapText="1"/>
    </xf>
    <xf numFmtId="0" fontId="67" fillId="0" borderId="8" xfId="1" applyFont="1" applyFill="1" applyBorder="1" applyAlignment="1">
      <alignment horizontal="center" vertical="center" wrapText="1"/>
    </xf>
    <xf numFmtId="0" fontId="67" fillId="0" borderId="42" xfId="1" applyFont="1" applyFill="1" applyBorder="1" applyAlignment="1">
      <alignment horizontal="center" vertical="center" wrapText="1"/>
    </xf>
    <xf numFmtId="0" fontId="67" fillId="0" borderId="33" xfId="1" applyFont="1" applyFill="1" applyBorder="1" applyAlignment="1">
      <alignment horizontal="center" vertical="center" wrapText="1"/>
    </xf>
    <xf numFmtId="0" fontId="67" fillId="0" borderId="37" xfId="1" applyFont="1" applyFill="1" applyBorder="1" applyAlignment="1">
      <alignment horizontal="center" vertical="center" wrapText="1"/>
    </xf>
    <xf numFmtId="0" fontId="67" fillId="0" borderId="10" xfId="1" applyFont="1" applyFill="1" applyBorder="1" applyAlignment="1">
      <alignment horizontal="center" vertical="center" wrapText="1"/>
    </xf>
    <xf numFmtId="1" fontId="12" fillId="0" borderId="0" xfId="1" applyNumberFormat="1" applyFont="1" applyFill="1"/>
  </cellXfs>
  <cellStyles count="62">
    <cellStyle name="[StdExit()]" xfId="1"/>
    <cellStyle name="[StdExit()] 2" xfId="5"/>
    <cellStyle name="[StdExit()] 2 2" xfId="6"/>
    <cellStyle name="[StdExit()]_NTS_2_transport i łącz" xfId="7"/>
    <cellStyle name="20% - akcent 1 2" xfId="8"/>
    <cellStyle name="20% - akcent 2 2" xfId="9"/>
    <cellStyle name="20% - akcent 3 2" xfId="10"/>
    <cellStyle name="20% - akcent 4 2" xfId="11"/>
    <cellStyle name="20% - akcent 5 2" xfId="12"/>
    <cellStyle name="20% - akcent 6 2" xfId="13"/>
    <cellStyle name="40% - akcent 1 2" xfId="14"/>
    <cellStyle name="40% - akcent 2 2" xfId="15"/>
    <cellStyle name="40% - akcent 3 2" xfId="16"/>
    <cellStyle name="40% - akcent 4 2" xfId="17"/>
    <cellStyle name="40% - akcent 5 2" xfId="18"/>
    <cellStyle name="40% - akcent 6 2" xfId="19"/>
    <cellStyle name="60% - akcent 1 2" xfId="20"/>
    <cellStyle name="60% - akcent 2 2" xfId="21"/>
    <cellStyle name="60% - akcent 3 2" xfId="22"/>
    <cellStyle name="60% - akcent 4 2" xfId="23"/>
    <cellStyle name="60% - akcent 5 2" xfId="24"/>
    <cellStyle name="60% - akcent 6 2" xfId="25"/>
    <cellStyle name="Akcent 1 2" xfId="26"/>
    <cellStyle name="Akcent 2 2" xfId="27"/>
    <cellStyle name="Akcent 3 2" xfId="28"/>
    <cellStyle name="Akcent 4 2" xfId="29"/>
    <cellStyle name="Akcent 5 2" xfId="30"/>
    <cellStyle name="Akcent 6 2" xfId="31"/>
    <cellStyle name="cell" xfId="32"/>
    <cellStyle name="Dane wejściowe 2" xfId="33"/>
    <cellStyle name="Dane wyjściowe 2" xfId="34"/>
    <cellStyle name="Dobre 2" xfId="35"/>
    <cellStyle name="Dziesiętny 2" xfId="36"/>
    <cellStyle name="Komórka połączona 2" xfId="37"/>
    <cellStyle name="Komórka zaznaczona 2" xfId="38"/>
    <cellStyle name="Nagłówek 1 2" xfId="39"/>
    <cellStyle name="Nagłówek 2 2" xfId="40"/>
    <cellStyle name="Nagłówek 3 2" xfId="41"/>
    <cellStyle name="Nagłówek 4 2" xfId="42"/>
    <cellStyle name="Neutralne 2" xfId="43"/>
    <cellStyle name="Normalny" xfId="0" builtinId="0"/>
    <cellStyle name="Normalny 2" xfId="44"/>
    <cellStyle name="Normalny 2 3" xfId="4"/>
    <cellStyle name="Normalny 3" xfId="61"/>
    <cellStyle name="Normalny 5" xfId="45"/>
    <cellStyle name="Normalny_Dep. Rolnictwa_Rolnictwo" xfId="55"/>
    <cellStyle name="Normalny_Dominika" xfId="56"/>
    <cellStyle name="Normalny_Dział IV- Ludność" xfId="54"/>
    <cellStyle name="Normalny_Tab_II_RSW_2009_wymiar sprawiedliwości_propozycja" xfId="57"/>
    <cellStyle name="Normalny_tabl.21" xfId="58"/>
    <cellStyle name="Normalny_TABL12_Dominika" xfId="2"/>
    <cellStyle name="Normalny_TABL12_Dominika 2" xfId="59"/>
    <cellStyle name="Normalny_TABL12_Dominika_Dział_III 2001" xfId="3"/>
    <cellStyle name="Normalny_tresc notki Asi" xfId="60"/>
    <cellStyle name="Obliczenia 2" xfId="46"/>
    <cellStyle name="Suma 2" xfId="47"/>
    <cellStyle name="Tekst objaśnienia 2" xfId="48"/>
    <cellStyle name="Tekst ostrzeżenia 2" xfId="49"/>
    <cellStyle name="Tytuł 2" xfId="50"/>
    <cellStyle name="Uwaga 2" xfId="51"/>
    <cellStyle name="Walutowy 2" xfId="52"/>
    <cellStyle name="Złe 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9525</xdr:rowOff>
    </xdr:from>
    <xdr:to>
      <xdr:col>2</xdr:col>
      <xdr:colOff>0</xdr:colOff>
      <xdr:row>5</xdr:row>
      <xdr:rowOff>9525</xdr:rowOff>
    </xdr:to>
    <xdr:sp macro="" textlink="">
      <xdr:nvSpPr>
        <xdr:cNvPr id="2" name="Line 1765"/>
        <xdr:cNvSpPr>
          <a:spLocks noChangeShapeType="1"/>
        </xdr:cNvSpPr>
      </xdr:nvSpPr>
      <xdr:spPr bwMode="auto">
        <a:xfrm>
          <a:off x="323850" y="552450"/>
          <a:ext cx="42672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3</xdr:row>
      <xdr:rowOff>19050</xdr:rowOff>
    </xdr:from>
    <xdr:to>
      <xdr:col>18</xdr:col>
      <xdr:colOff>4686300</xdr:colOff>
      <xdr:row>5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11277600" y="561975"/>
          <a:ext cx="452437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3</xdr:row>
      <xdr:rowOff>19050</xdr:rowOff>
    </xdr:from>
    <xdr:to>
      <xdr:col>18</xdr:col>
      <xdr:colOff>4686300</xdr:colOff>
      <xdr:row>5</xdr:row>
      <xdr:rowOff>0</xdr:rowOff>
    </xdr:to>
    <xdr:sp macro="" textlink="">
      <xdr:nvSpPr>
        <xdr:cNvPr id="4" name="Line 12"/>
        <xdr:cNvSpPr>
          <a:spLocks noChangeShapeType="1"/>
        </xdr:cNvSpPr>
      </xdr:nvSpPr>
      <xdr:spPr bwMode="auto">
        <a:xfrm flipV="1">
          <a:off x="11277600" y="561975"/>
          <a:ext cx="452437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oswiataj/AppData/Local/Microsoft/Windows/Temporary%20Internet%20Files/Content.Outlook/D6Q1WUQN/Dokumenty%20ILONA/RSW/RSW%202015/Dane%20gestor&#243;w/RSW%202015%20tablice%20KGP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.1"/>
      <sheetName val="Tabl.2"/>
      <sheetName val="Tabl.3"/>
      <sheetName val="Tabl. I"/>
      <sheetName val="Tabl. II"/>
      <sheetName val="przestępstwa"/>
      <sheetName val="4a"/>
      <sheetName val="4b"/>
      <sheetName val="podregiony 72"/>
    </sheetNames>
    <sheetDataSet>
      <sheetData sheetId="0">
        <row r="10">
          <cell r="B10">
            <v>867856</v>
          </cell>
          <cell r="F10">
            <v>589157</v>
          </cell>
          <cell r="G10">
            <v>161119</v>
          </cell>
        </row>
        <row r="11">
          <cell r="B11">
            <v>83566</v>
          </cell>
          <cell r="F11">
            <v>61387</v>
          </cell>
          <cell r="G11">
            <v>12855</v>
          </cell>
        </row>
        <row r="12">
          <cell r="B12">
            <v>42060</v>
          </cell>
          <cell r="F12">
            <v>28668</v>
          </cell>
          <cell r="G12">
            <v>6986</v>
          </cell>
        </row>
        <row r="13">
          <cell r="B13">
            <v>36886</v>
          </cell>
          <cell r="F13">
            <v>23515</v>
          </cell>
          <cell r="G13">
            <v>6360</v>
          </cell>
        </row>
        <row r="14">
          <cell r="B14">
            <v>29736</v>
          </cell>
          <cell r="F14">
            <v>18615</v>
          </cell>
          <cell r="G14">
            <v>6975</v>
          </cell>
        </row>
        <row r="15">
          <cell r="B15">
            <v>51927</v>
          </cell>
          <cell r="F15">
            <v>37009</v>
          </cell>
          <cell r="G15">
            <v>7323</v>
          </cell>
        </row>
        <row r="16">
          <cell r="B16">
            <v>73687</v>
          </cell>
          <cell r="F16">
            <v>51430</v>
          </cell>
          <cell r="G16">
            <v>13624</v>
          </cell>
        </row>
        <row r="17">
          <cell r="B17">
            <v>118521</v>
          </cell>
          <cell r="F17">
            <v>86235</v>
          </cell>
          <cell r="G17">
            <v>16803</v>
          </cell>
        </row>
        <row r="18">
          <cell r="B18">
            <v>22980</v>
          </cell>
          <cell r="F18">
            <v>15482</v>
          </cell>
          <cell r="G18">
            <v>4135</v>
          </cell>
        </row>
        <row r="19">
          <cell r="B19">
            <v>27908</v>
          </cell>
          <cell r="F19">
            <v>17984</v>
          </cell>
          <cell r="G19">
            <v>3944</v>
          </cell>
        </row>
        <row r="20">
          <cell r="B20">
            <v>18512</v>
          </cell>
          <cell r="F20">
            <v>12410</v>
          </cell>
          <cell r="G20">
            <v>2355</v>
          </cell>
        </row>
        <row r="21">
          <cell r="B21">
            <v>54739</v>
          </cell>
          <cell r="F21">
            <v>38396</v>
          </cell>
          <cell r="G21">
            <v>10598</v>
          </cell>
        </row>
        <row r="22">
          <cell r="B22">
            <v>131368</v>
          </cell>
          <cell r="F22">
            <v>83362</v>
          </cell>
          <cell r="G22">
            <v>33678</v>
          </cell>
        </row>
        <row r="23">
          <cell r="B23">
            <v>25477</v>
          </cell>
          <cell r="F23">
            <v>14710</v>
          </cell>
          <cell r="G23">
            <v>7425</v>
          </cell>
        </row>
        <row r="24">
          <cell r="B24">
            <v>30467</v>
          </cell>
          <cell r="F24">
            <v>20818</v>
          </cell>
          <cell r="G24">
            <v>4848</v>
          </cell>
        </row>
        <row r="25">
          <cell r="B25">
            <v>76459</v>
          </cell>
          <cell r="F25">
            <v>48974</v>
          </cell>
          <cell r="G25">
            <v>16440</v>
          </cell>
        </row>
        <row r="26">
          <cell r="B26">
            <v>43563</v>
          </cell>
          <cell r="F26">
            <v>30162</v>
          </cell>
          <cell r="G26">
            <v>6770</v>
          </cell>
        </row>
      </sheetData>
      <sheetData sheetId="1">
        <row r="10">
          <cell r="B10">
            <v>65.17919921875</v>
          </cell>
        </row>
        <row r="11">
          <cell r="B11">
            <v>61.566562652587898</v>
          </cell>
        </row>
        <row r="12">
          <cell r="B12">
            <v>67.788352966308594</v>
          </cell>
        </row>
        <row r="13">
          <cell r="B13">
            <v>72.171867370605497</v>
          </cell>
        </row>
        <row r="14">
          <cell r="B14">
            <v>71.875831604003906</v>
          </cell>
        </row>
        <row r="15">
          <cell r="B15">
            <v>58.706069946289098</v>
          </cell>
        </row>
        <row r="16">
          <cell r="B16">
            <v>63.925899505615199</v>
          </cell>
        </row>
        <row r="17">
          <cell r="B17">
            <v>54.678409576416001</v>
          </cell>
        </row>
        <row r="18">
          <cell r="B18">
            <v>68.687850952148395</v>
          </cell>
        </row>
        <row r="19">
          <cell r="B19">
            <v>69.670364379882798</v>
          </cell>
        </row>
        <row r="20">
          <cell r="B20">
            <v>65.640533447265597</v>
          </cell>
        </row>
        <row r="21">
          <cell r="B21">
            <v>62.220623016357401</v>
          </cell>
        </row>
        <row r="22">
          <cell r="B22">
            <v>68.725593566894503</v>
          </cell>
        </row>
        <row r="23">
          <cell r="B23">
            <v>72.343574523925795</v>
          </cell>
        </row>
        <row r="24">
          <cell r="B24">
            <v>68.425460815429702</v>
          </cell>
        </row>
        <row r="25">
          <cell r="B25">
            <v>71.806678771972699</v>
          </cell>
        </row>
        <row r="26">
          <cell r="B26">
            <v>67.447814941406307</v>
          </cell>
        </row>
      </sheetData>
      <sheetData sheetId="2" refreshError="1"/>
      <sheetData sheetId="3" refreshError="1"/>
      <sheetData sheetId="4" refreshError="1"/>
      <sheetData sheetId="5">
        <row r="13">
          <cell r="C13">
            <v>13472</v>
          </cell>
          <cell r="E13">
            <v>67.321741671537112</v>
          </cell>
          <cell r="F13">
            <v>9937</v>
          </cell>
          <cell r="G13">
            <v>1420</v>
          </cell>
        </row>
        <row r="14">
          <cell r="C14">
            <v>14352</v>
          </cell>
          <cell r="E14">
            <v>66.634621987227902</v>
          </cell>
          <cell r="F14">
            <v>9526</v>
          </cell>
          <cell r="G14">
            <v>3175</v>
          </cell>
        </row>
        <row r="15">
          <cell r="C15">
            <v>18198</v>
          </cell>
          <cell r="E15">
            <v>74.333351436485088</v>
          </cell>
          <cell r="F15">
            <v>11831</v>
          </cell>
          <cell r="G15">
            <v>4140</v>
          </cell>
        </row>
        <row r="16">
          <cell r="C16">
            <v>10814</v>
          </cell>
          <cell r="E16">
            <v>66.483516483516482</v>
          </cell>
          <cell r="F16">
            <v>7766</v>
          </cell>
          <cell r="G16">
            <v>1025</v>
          </cell>
        </row>
        <row r="17">
          <cell r="C17">
            <v>26730</v>
          </cell>
          <cell r="E17">
            <v>45.39</v>
          </cell>
          <cell r="F17">
            <v>22327</v>
          </cell>
          <cell r="G17">
            <v>3095</v>
          </cell>
        </row>
        <row r="21">
          <cell r="C21">
            <v>17289</v>
          </cell>
          <cell r="E21">
            <v>63.260025873221217</v>
          </cell>
          <cell r="F21">
            <v>12208</v>
          </cell>
          <cell r="G21">
            <v>3067</v>
          </cell>
        </row>
        <row r="27">
          <cell r="C27">
            <v>4779</v>
          </cell>
          <cell r="E27">
            <v>78.084179970972428</v>
          </cell>
          <cell r="F27">
            <v>2934</v>
          </cell>
          <cell r="G27">
            <v>581</v>
          </cell>
        </row>
        <row r="28">
          <cell r="C28">
            <v>10100</v>
          </cell>
          <cell r="E28">
            <v>80.909001861102951</v>
          </cell>
          <cell r="F28">
            <v>5729</v>
          </cell>
          <cell r="G28">
            <v>2215</v>
          </cell>
        </row>
        <row r="29">
          <cell r="C29">
            <v>14999</v>
          </cell>
          <cell r="E29">
            <v>63.027685057922639</v>
          </cell>
          <cell r="F29">
            <v>10378</v>
          </cell>
          <cell r="G29">
            <v>2709</v>
          </cell>
        </row>
        <row r="30">
          <cell r="C30">
            <v>7008</v>
          </cell>
          <cell r="E30">
            <v>75.275035260930892</v>
          </cell>
          <cell r="F30">
            <v>4474</v>
          </cell>
          <cell r="G30">
            <v>855</v>
          </cell>
        </row>
        <row r="34">
          <cell r="C34">
            <v>10551</v>
          </cell>
          <cell r="E34">
            <v>67.267968969062522</v>
          </cell>
          <cell r="F34">
            <v>7222</v>
          </cell>
          <cell r="G34">
            <v>1647</v>
          </cell>
        </row>
        <row r="35">
          <cell r="C35">
            <v>19185</v>
          </cell>
          <cell r="E35">
            <v>74.422689466342931</v>
          </cell>
          <cell r="F35">
            <v>11393</v>
          </cell>
          <cell r="G35">
            <v>5328</v>
          </cell>
        </row>
        <row r="39">
          <cell r="C39">
            <v>6163</v>
          </cell>
          <cell r="E39">
            <v>64.543999999999997</v>
          </cell>
          <cell r="F39">
            <v>4359</v>
          </cell>
          <cell r="G39">
            <v>669</v>
          </cell>
        </row>
        <row r="40">
          <cell r="C40">
            <v>20601</v>
          </cell>
          <cell r="E40">
            <v>42.93</v>
          </cell>
          <cell r="F40">
            <v>16566</v>
          </cell>
          <cell r="G40">
            <v>2459</v>
          </cell>
        </row>
        <row r="41">
          <cell r="C41">
            <v>11538</v>
          </cell>
          <cell r="E41">
            <v>70.742170742170742</v>
          </cell>
          <cell r="F41">
            <v>7393</v>
          </cell>
          <cell r="G41">
            <v>1989</v>
          </cell>
        </row>
        <row r="42">
          <cell r="C42">
            <v>7645</v>
          </cell>
          <cell r="E42">
            <v>70.408163265306129</v>
          </cell>
          <cell r="F42">
            <v>4734</v>
          </cell>
          <cell r="G42">
            <v>1284</v>
          </cell>
        </row>
        <row r="43">
          <cell r="C43">
            <v>5980</v>
          </cell>
          <cell r="E43">
            <v>50</v>
          </cell>
          <cell r="F43">
            <v>3957</v>
          </cell>
          <cell r="G43">
            <v>922</v>
          </cell>
        </row>
      </sheetData>
      <sheetData sheetId="6">
        <row r="11">
          <cell r="C11">
            <v>9800</v>
          </cell>
          <cell r="E11">
            <v>64.445784343282085</v>
          </cell>
          <cell r="F11">
            <v>6667</v>
          </cell>
          <cell r="G11">
            <v>1428</v>
          </cell>
        </row>
        <row r="12">
          <cell r="C12">
            <v>26337</v>
          </cell>
          <cell r="E12">
            <v>47.12</v>
          </cell>
          <cell r="F12">
            <v>21540</v>
          </cell>
          <cell r="G12">
            <v>3061</v>
          </cell>
        </row>
        <row r="15">
          <cell r="C15">
            <v>9697</v>
          </cell>
          <cell r="E15">
            <v>79.268292682926827</v>
          </cell>
          <cell r="F15">
            <v>6340</v>
          </cell>
          <cell r="G15">
            <v>2112</v>
          </cell>
        </row>
        <row r="21">
          <cell r="C21">
            <v>11463</v>
          </cell>
          <cell r="E21">
            <v>73.262631488187623</v>
          </cell>
          <cell r="F21">
            <v>7329</v>
          </cell>
          <cell r="G21">
            <v>2227</v>
          </cell>
        </row>
        <row r="22">
          <cell r="C22">
            <v>50274</v>
          </cell>
          <cell r="E22">
            <v>40.61</v>
          </cell>
          <cell r="F22">
            <v>41560</v>
          </cell>
          <cell r="G22">
            <v>5520</v>
          </cell>
        </row>
        <row r="33">
          <cell r="C33">
            <v>5711</v>
          </cell>
          <cell r="E33">
            <v>73.999309868875088</v>
          </cell>
          <cell r="F33">
            <v>3468</v>
          </cell>
          <cell r="G33">
            <v>1004</v>
          </cell>
        </row>
        <row r="34">
          <cell r="C34">
            <v>4796</v>
          </cell>
          <cell r="E34">
            <v>75.200989486703776</v>
          </cell>
          <cell r="F34">
            <v>2942</v>
          </cell>
          <cell r="G34">
            <v>702</v>
          </cell>
        </row>
        <row r="35">
          <cell r="C35">
            <v>8302</v>
          </cell>
          <cell r="E35">
            <v>60.542276132714946</v>
          </cell>
          <cell r="F35">
            <v>5630</v>
          </cell>
          <cell r="G35">
            <v>1088</v>
          </cell>
        </row>
        <row r="36">
          <cell r="C36">
            <v>9099</v>
          </cell>
          <cell r="E36">
            <v>72.374006748666588</v>
          </cell>
          <cell r="F36">
            <v>5944</v>
          </cell>
          <cell r="G36">
            <v>1150</v>
          </cell>
        </row>
        <row r="40">
          <cell r="C40">
            <v>8108</v>
          </cell>
          <cell r="E40">
            <v>59.004999390318254</v>
          </cell>
          <cell r="F40">
            <v>5918</v>
          </cell>
          <cell r="G40">
            <v>889</v>
          </cell>
        </row>
        <row r="41">
          <cell r="C41">
            <v>5582</v>
          </cell>
          <cell r="E41">
            <v>71.805777068934958</v>
          </cell>
          <cell r="F41">
            <v>3575</v>
          </cell>
          <cell r="G41">
            <v>559</v>
          </cell>
        </row>
        <row r="42">
          <cell r="C42">
            <v>4822</v>
          </cell>
          <cell r="E42">
            <v>69.673310047257033</v>
          </cell>
          <cell r="F42">
            <v>2917</v>
          </cell>
          <cell r="G42">
            <v>907</v>
          </cell>
        </row>
        <row r="46">
          <cell r="C46">
            <v>11544</v>
          </cell>
          <cell r="E46">
            <v>65.908313376667806</v>
          </cell>
          <cell r="F46">
            <v>8268</v>
          </cell>
          <cell r="G46">
            <v>1954</v>
          </cell>
        </row>
        <row r="49">
          <cell r="C49">
            <v>22721</v>
          </cell>
          <cell r="E49">
            <v>53.371053427201659</v>
          </cell>
          <cell r="F49">
            <v>16086</v>
          </cell>
          <cell r="G49">
            <v>5200</v>
          </cell>
        </row>
      </sheetData>
      <sheetData sheetId="7">
        <row r="11">
          <cell r="C11">
            <v>15552</v>
          </cell>
          <cell r="E11">
            <v>72.189386717508739</v>
          </cell>
          <cell r="F11">
            <v>9508</v>
          </cell>
          <cell r="G11">
            <v>4014</v>
          </cell>
        </row>
        <row r="12">
          <cell r="C12">
            <v>13121</v>
          </cell>
          <cell r="E12">
            <v>73.573210371154289</v>
          </cell>
          <cell r="F12">
            <v>8040</v>
          </cell>
          <cell r="G12">
            <v>3747</v>
          </cell>
        </row>
        <row r="13">
          <cell r="C13">
            <v>9817</v>
          </cell>
          <cell r="E13">
            <v>74.927025666834425</v>
          </cell>
          <cell r="F13">
            <v>6149</v>
          </cell>
          <cell r="G13">
            <v>1889</v>
          </cell>
        </row>
        <row r="14">
          <cell r="C14">
            <v>14212</v>
          </cell>
          <cell r="E14">
            <v>60.783224552145533</v>
          </cell>
          <cell r="F14">
            <v>10464</v>
          </cell>
          <cell r="G14">
            <v>2279</v>
          </cell>
        </row>
        <row r="15">
          <cell r="C15">
            <v>32684</v>
          </cell>
          <cell r="E15">
            <v>62.911120396346924</v>
          </cell>
          <cell r="F15">
            <v>21571</v>
          </cell>
          <cell r="G15">
            <v>8674</v>
          </cell>
        </row>
        <row r="16">
          <cell r="C16">
            <v>13547</v>
          </cell>
          <cell r="E16">
            <v>70.811556329849012</v>
          </cell>
          <cell r="F16">
            <v>8616</v>
          </cell>
          <cell r="G16">
            <v>2883</v>
          </cell>
        </row>
        <row r="17">
          <cell r="C17">
            <v>22578</v>
          </cell>
          <cell r="E17">
            <v>71.055569870308346</v>
          </cell>
          <cell r="F17">
            <v>13476</v>
          </cell>
          <cell r="G17">
            <v>7033</v>
          </cell>
        </row>
        <row r="18">
          <cell r="C18">
            <v>9857</v>
          </cell>
          <cell r="E18">
            <v>73.298846000795862</v>
          </cell>
          <cell r="F18">
            <v>5538</v>
          </cell>
          <cell r="G18">
            <v>3159</v>
          </cell>
        </row>
        <row r="22">
          <cell r="C22">
            <v>16721</v>
          </cell>
          <cell r="E22">
            <v>66.996328319317783</v>
          </cell>
          <cell r="F22">
            <v>10986</v>
          </cell>
          <cell r="G22">
            <v>3709</v>
          </cell>
        </row>
        <row r="23">
          <cell r="C23">
            <v>8756</v>
          </cell>
          <cell r="E23">
            <v>82.60770717289985</v>
          </cell>
          <cell r="F23">
            <v>3724</v>
          </cell>
          <cell r="G23">
            <v>3716</v>
          </cell>
        </row>
        <row r="27">
          <cell r="C27">
            <v>11595</v>
          </cell>
          <cell r="E27">
            <v>72.798253715053306</v>
          </cell>
          <cell r="F27">
            <v>7978</v>
          </cell>
          <cell r="G27">
            <v>1954</v>
          </cell>
        </row>
        <row r="28">
          <cell r="C28">
            <v>5419</v>
          </cell>
          <cell r="E28">
            <v>70.537830446672743</v>
          </cell>
          <cell r="F28">
            <v>3583</v>
          </cell>
          <cell r="G28">
            <v>702</v>
          </cell>
        </row>
        <row r="29">
          <cell r="C29">
            <v>13453</v>
          </cell>
          <cell r="E29">
            <v>63.760257913247365</v>
          </cell>
          <cell r="F29">
            <v>9257</v>
          </cell>
          <cell r="G29">
            <v>2192</v>
          </cell>
        </row>
        <row r="33">
          <cell r="C33">
            <v>13980</v>
          </cell>
          <cell r="E33">
            <v>81.511356399915087</v>
          </cell>
          <cell r="F33">
            <v>7221</v>
          </cell>
          <cell r="G33">
            <v>4037</v>
          </cell>
        </row>
        <row r="34">
          <cell r="C34">
            <v>11316</v>
          </cell>
          <cell r="E34">
            <v>79.670810716161796</v>
          </cell>
          <cell r="F34">
            <v>6396</v>
          </cell>
          <cell r="G34">
            <v>2488</v>
          </cell>
        </row>
        <row r="35">
          <cell r="C35">
            <v>11250</v>
          </cell>
          <cell r="E35">
            <v>88.505036225481533</v>
          </cell>
          <cell r="F35">
            <v>5499</v>
          </cell>
          <cell r="G35">
            <v>4216</v>
          </cell>
        </row>
        <row r="36">
          <cell r="C36">
            <v>7035</v>
          </cell>
          <cell r="E36">
            <v>80.199971834952819</v>
          </cell>
          <cell r="F36">
            <v>4364</v>
          </cell>
          <cell r="G36">
            <v>1239</v>
          </cell>
        </row>
        <row r="37">
          <cell r="C37">
            <v>10672</v>
          </cell>
          <cell r="E37">
            <v>70.079910797249582</v>
          </cell>
          <cell r="F37">
            <v>7429</v>
          </cell>
          <cell r="G37">
            <v>1508</v>
          </cell>
        </row>
        <row r="38">
          <cell r="C38">
            <v>22206</v>
          </cell>
          <cell r="E38">
            <v>51.39</v>
          </cell>
          <cell r="F38">
            <v>18065</v>
          </cell>
          <cell r="G38">
            <v>2952</v>
          </cell>
        </row>
        <row r="44">
          <cell r="C44">
            <v>13892</v>
          </cell>
          <cell r="E44">
            <v>61.51</v>
          </cell>
          <cell r="F44">
            <v>10353</v>
          </cell>
          <cell r="G44">
            <v>2365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zoomScale="80" zoomScaleNormal="80" workbookViewId="0">
      <selection sqref="A1:G1"/>
    </sheetView>
  </sheetViews>
  <sheetFormatPr defaultColWidth="7.85546875" defaultRowHeight="12.75"/>
  <cols>
    <col min="1" max="1" width="24.28515625" style="2" customWidth="1"/>
    <col min="2" max="7" width="11.7109375" style="2" customWidth="1"/>
    <col min="8" max="16384" width="7.85546875" style="2"/>
  </cols>
  <sheetData>
    <row r="1" spans="1:8" ht="74.25" customHeight="1">
      <c r="A1" s="564" t="s">
        <v>449</v>
      </c>
      <c r="B1" s="565"/>
      <c r="C1" s="565"/>
      <c r="D1" s="565"/>
      <c r="E1" s="565"/>
      <c r="F1" s="565"/>
      <c r="G1" s="565"/>
    </row>
    <row r="2" spans="1:8" ht="70.5" customHeight="1">
      <c r="A2" s="566" t="s">
        <v>448</v>
      </c>
      <c r="B2" s="564"/>
      <c r="C2" s="564"/>
      <c r="D2" s="564"/>
      <c r="E2" s="564"/>
      <c r="F2" s="564"/>
      <c r="G2" s="564"/>
    </row>
    <row r="3" spans="1:8" ht="8.25" customHeight="1">
      <c r="A3" s="553"/>
      <c r="B3" s="548"/>
      <c r="C3" s="548"/>
      <c r="D3" s="548"/>
      <c r="E3" s="548"/>
      <c r="F3" s="548"/>
      <c r="G3" s="548"/>
    </row>
    <row r="4" spans="1:8" ht="20.100000000000001" customHeight="1">
      <c r="A4" s="1" t="s">
        <v>424</v>
      </c>
    </row>
    <row r="5" spans="1:8" ht="20.100000000000001" customHeight="1">
      <c r="A5" s="3" t="s">
        <v>0</v>
      </c>
    </row>
    <row r="6" spans="1:8" ht="20.100000000000001" customHeight="1">
      <c r="A6" s="4" t="s">
        <v>1</v>
      </c>
    </row>
    <row r="7" spans="1:8">
      <c r="A7" s="4" t="s">
        <v>2</v>
      </c>
    </row>
    <row r="8" spans="1:8" ht="13.5" customHeight="1" thickBot="1">
      <c r="A8" s="5" t="s">
        <v>3</v>
      </c>
      <c r="B8" s="6"/>
      <c r="C8" s="6"/>
      <c r="D8" s="6"/>
      <c r="E8" s="6"/>
      <c r="F8" s="6"/>
      <c r="G8" s="6"/>
    </row>
    <row r="9" spans="1:8" ht="40.5" customHeight="1">
      <c r="A9" s="567" t="s">
        <v>4</v>
      </c>
      <c r="B9" s="570" t="s">
        <v>5</v>
      </c>
      <c r="C9" s="573" t="s">
        <v>445</v>
      </c>
      <c r="D9" s="576" t="s">
        <v>6</v>
      </c>
      <c r="E9" s="577"/>
      <c r="F9" s="577"/>
      <c r="G9" s="577"/>
    </row>
    <row r="10" spans="1:8" ht="55.5" customHeight="1">
      <c r="A10" s="568"/>
      <c r="B10" s="571"/>
      <c r="C10" s="574"/>
      <c r="D10" s="574" t="s">
        <v>7</v>
      </c>
      <c r="E10" s="574" t="s">
        <v>8</v>
      </c>
      <c r="F10" s="578" t="s">
        <v>9</v>
      </c>
      <c r="G10" s="579"/>
    </row>
    <row r="11" spans="1:8" ht="52.5" customHeight="1" thickBot="1">
      <c r="A11" s="569"/>
      <c r="B11" s="572"/>
      <c r="C11" s="575"/>
      <c r="D11" s="575"/>
      <c r="E11" s="575"/>
      <c r="F11" s="7" t="s">
        <v>10</v>
      </c>
      <c r="G11" s="8" t="s">
        <v>11</v>
      </c>
    </row>
    <row r="12" spans="1:8" ht="12.75" customHeight="1">
      <c r="A12" s="9"/>
      <c r="B12" s="10"/>
      <c r="C12" s="11"/>
      <c r="D12" s="11"/>
      <c r="E12" s="11"/>
      <c r="F12" s="11"/>
      <c r="H12" s="17"/>
    </row>
    <row r="13" spans="1:8" ht="20.100000000000001" customHeight="1">
      <c r="A13" s="12" t="s">
        <v>12</v>
      </c>
      <c r="B13" s="13">
        <v>867856</v>
      </c>
      <c r="C13" s="14" t="s">
        <v>222</v>
      </c>
      <c r="D13" s="240">
        <f>B13-E13</f>
        <v>659979</v>
      </c>
      <c r="E13" s="15">
        <v>207877</v>
      </c>
      <c r="F13" s="15">
        <v>589157</v>
      </c>
      <c r="G13" s="16">
        <v>161119</v>
      </c>
      <c r="H13" s="17"/>
    </row>
    <row r="14" spans="1:8" ht="20.100000000000001" customHeight="1">
      <c r="A14" s="18" t="s">
        <v>13</v>
      </c>
      <c r="B14" s="19">
        <v>83566</v>
      </c>
      <c r="C14" s="20">
        <v>287</v>
      </c>
      <c r="D14" s="241">
        <f t="shared" ref="D14:D29" si="0">B14-E14</f>
        <v>68320</v>
      </c>
      <c r="E14" s="21">
        <v>15246</v>
      </c>
      <c r="F14" s="22">
        <v>61387</v>
      </c>
      <c r="G14" s="20">
        <v>12855</v>
      </c>
      <c r="H14" s="17"/>
    </row>
    <row r="15" spans="1:8" ht="20.100000000000001" customHeight="1">
      <c r="A15" s="18" t="s">
        <v>14</v>
      </c>
      <c r="B15" s="19">
        <v>42060</v>
      </c>
      <c r="C15" s="20">
        <v>201</v>
      </c>
      <c r="D15" s="242">
        <f t="shared" si="0"/>
        <v>30581</v>
      </c>
      <c r="E15" s="21">
        <v>11479</v>
      </c>
      <c r="F15" s="22">
        <v>28668</v>
      </c>
      <c r="G15" s="20">
        <v>6986</v>
      </c>
      <c r="H15" s="17"/>
    </row>
    <row r="16" spans="1:8" ht="20.100000000000001" customHeight="1">
      <c r="A16" s="18" t="s">
        <v>15</v>
      </c>
      <c r="B16" s="19">
        <v>36886</v>
      </c>
      <c r="C16" s="20">
        <v>171</v>
      </c>
      <c r="D16" s="242">
        <f t="shared" si="0"/>
        <v>22555</v>
      </c>
      <c r="E16" s="21">
        <v>14331</v>
      </c>
      <c r="F16" s="22">
        <v>23515</v>
      </c>
      <c r="G16" s="20">
        <v>6360</v>
      </c>
      <c r="H16" s="17"/>
    </row>
    <row r="17" spans="1:8" ht="20.100000000000001" customHeight="1">
      <c r="A17" s="18" t="s">
        <v>16</v>
      </c>
      <c r="B17" s="19">
        <v>29736</v>
      </c>
      <c r="C17" s="20">
        <v>291</v>
      </c>
      <c r="D17" s="242">
        <f t="shared" si="0"/>
        <v>21978</v>
      </c>
      <c r="E17" s="21">
        <v>7758</v>
      </c>
      <c r="F17" s="22">
        <v>18615</v>
      </c>
      <c r="G17" s="20">
        <v>6975</v>
      </c>
      <c r="H17" s="17"/>
    </row>
    <row r="18" spans="1:8" ht="20.100000000000001" customHeight="1">
      <c r="A18" s="18" t="s">
        <v>17</v>
      </c>
      <c r="B18" s="19">
        <v>51927</v>
      </c>
      <c r="C18" s="20">
        <v>207</v>
      </c>
      <c r="D18" s="242">
        <f t="shared" si="0"/>
        <v>40298</v>
      </c>
      <c r="E18" s="21">
        <v>11629</v>
      </c>
      <c r="F18" s="22">
        <v>37009</v>
      </c>
      <c r="G18" s="20">
        <v>7323</v>
      </c>
      <c r="H18" s="17"/>
    </row>
    <row r="19" spans="1:8" ht="20.100000000000001" customHeight="1">
      <c r="A19" s="18" t="s">
        <v>18</v>
      </c>
      <c r="B19" s="19">
        <v>73687</v>
      </c>
      <c r="C19" s="20">
        <v>219</v>
      </c>
      <c r="D19" s="242">
        <f t="shared" si="0"/>
        <v>53179</v>
      </c>
      <c r="E19" s="21">
        <v>20508</v>
      </c>
      <c r="F19" s="22">
        <v>51430</v>
      </c>
      <c r="G19" s="20">
        <v>13624</v>
      </c>
      <c r="H19" s="17"/>
    </row>
    <row r="20" spans="1:8" ht="20.100000000000001" customHeight="1">
      <c r="A20" s="18" t="s">
        <v>19</v>
      </c>
      <c r="B20" s="19">
        <v>118521</v>
      </c>
      <c r="C20" s="23">
        <v>223</v>
      </c>
      <c r="D20" s="242">
        <f t="shared" si="0"/>
        <v>90472</v>
      </c>
      <c r="E20" s="21">
        <v>28049</v>
      </c>
      <c r="F20" s="21">
        <v>86235</v>
      </c>
      <c r="G20" s="20">
        <v>16803</v>
      </c>
      <c r="H20" s="17"/>
    </row>
    <row r="21" spans="1:8" ht="20.100000000000001" customHeight="1">
      <c r="A21" s="18" t="s">
        <v>20</v>
      </c>
      <c r="B21" s="19">
        <v>22980</v>
      </c>
      <c r="C21" s="23">
        <v>229</v>
      </c>
      <c r="D21" s="242">
        <f t="shared" si="0"/>
        <v>16473</v>
      </c>
      <c r="E21" s="21">
        <v>6507</v>
      </c>
      <c r="F21" s="24">
        <v>15482</v>
      </c>
      <c r="G21" s="24">
        <v>4135</v>
      </c>
      <c r="H21" s="17"/>
    </row>
    <row r="22" spans="1:8" ht="20.100000000000001" customHeight="1">
      <c r="A22" s="18" t="s">
        <v>21</v>
      </c>
      <c r="B22" s="19">
        <v>27908</v>
      </c>
      <c r="C22" s="23">
        <v>131</v>
      </c>
      <c r="D22" s="242">
        <f t="shared" si="0"/>
        <v>17125</v>
      </c>
      <c r="E22" s="21">
        <v>10783</v>
      </c>
      <c r="F22" s="24">
        <v>17984</v>
      </c>
      <c r="G22" s="24">
        <v>3944</v>
      </c>
      <c r="H22" s="17"/>
    </row>
    <row r="23" spans="1:8" ht="20.100000000000001" customHeight="1">
      <c r="A23" s="18" t="s">
        <v>22</v>
      </c>
      <c r="B23" s="19">
        <v>18512</v>
      </c>
      <c r="C23" s="23">
        <v>155</v>
      </c>
      <c r="D23" s="242">
        <f t="shared" si="0"/>
        <v>12898</v>
      </c>
      <c r="E23" s="21">
        <v>5614</v>
      </c>
      <c r="F23" s="24">
        <v>12410</v>
      </c>
      <c r="G23" s="24">
        <v>2355</v>
      </c>
      <c r="H23" s="17"/>
    </row>
    <row r="24" spans="1:8" ht="20.100000000000001" customHeight="1">
      <c r="A24" s="18" t="s">
        <v>23</v>
      </c>
      <c r="B24" s="19">
        <v>54739</v>
      </c>
      <c r="C24" s="23">
        <v>238</v>
      </c>
      <c r="D24" s="242">
        <f t="shared" si="0"/>
        <v>42484</v>
      </c>
      <c r="E24" s="21">
        <v>12255</v>
      </c>
      <c r="F24" s="24">
        <v>38396</v>
      </c>
      <c r="G24" s="24">
        <v>10598</v>
      </c>
      <c r="H24" s="17"/>
    </row>
    <row r="25" spans="1:8" ht="20.100000000000001" customHeight="1">
      <c r="A25" s="18" t="s">
        <v>24</v>
      </c>
      <c r="B25" s="19">
        <v>131368</v>
      </c>
      <c r="C25" s="23">
        <v>286</v>
      </c>
      <c r="D25" s="242">
        <f t="shared" si="0"/>
        <v>116793</v>
      </c>
      <c r="E25" s="21">
        <v>14575</v>
      </c>
      <c r="F25" s="24">
        <v>83362</v>
      </c>
      <c r="G25" s="24">
        <v>33678</v>
      </c>
      <c r="H25" s="17"/>
    </row>
    <row r="26" spans="1:8" ht="20.100000000000001" customHeight="1">
      <c r="A26" s="18" t="s">
        <v>25</v>
      </c>
      <c r="B26" s="19">
        <v>25477</v>
      </c>
      <c r="C26" s="23">
        <v>201</v>
      </c>
      <c r="D26" s="242">
        <f t="shared" si="0"/>
        <v>15877</v>
      </c>
      <c r="E26" s="21">
        <v>9600</v>
      </c>
      <c r="F26" s="24">
        <v>14710</v>
      </c>
      <c r="G26" s="24">
        <v>7425</v>
      </c>
      <c r="H26" s="17"/>
    </row>
    <row r="27" spans="1:8" ht="20.100000000000001" customHeight="1">
      <c r="A27" s="18" t="s">
        <v>26</v>
      </c>
      <c r="B27" s="19">
        <v>30467</v>
      </c>
      <c r="C27" s="23">
        <v>211</v>
      </c>
      <c r="D27" s="242">
        <f t="shared" si="0"/>
        <v>21087</v>
      </c>
      <c r="E27" s="21">
        <v>9380</v>
      </c>
      <c r="F27" s="24">
        <v>20818</v>
      </c>
      <c r="G27" s="24">
        <v>4848</v>
      </c>
      <c r="H27" s="17"/>
    </row>
    <row r="28" spans="1:8" ht="20.100000000000001" customHeight="1">
      <c r="A28" s="18" t="s">
        <v>27</v>
      </c>
      <c r="B28" s="19">
        <v>76459</v>
      </c>
      <c r="C28" s="23">
        <v>220</v>
      </c>
      <c r="D28" s="242">
        <f t="shared" si="0"/>
        <v>55848</v>
      </c>
      <c r="E28" s="21">
        <v>20611</v>
      </c>
      <c r="F28" s="24">
        <v>48974</v>
      </c>
      <c r="G28" s="24">
        <v>16440</v>
      </c>
      <c r="H28" s="17"/>
    </row>
    <row r="29" spans="1:8" ht="20.100000000000001" customHeight="1">
      <c r="A29" s="25" t="s">
        <v>28</v>
      </c>
      <c r="B29" s="26">
        <v>43563</v>
      </c>
      <c r="C29" s="23">
        <v>254</v>
      </c>
      <c r="D29" s="242">
        <f t="shared" si="0"/>
        <v>34011</v>
      </c>
      <c r="E29" s="21">
        <v>9552</v>
      </c>
      <c r="F29" s="24">
        <v>30162</v>
      </c>
      <c r="G29" s="24">
        <v>6770</v>
      </c>
    </row>
    <row r="30" spans="1:8" ht="12.75" customHeight="1">
      <c r="A30" s="27"/>
      <c r="B30" s="28"/>
      <c r="C30" s="28"/>
      <c r="D30" s="28"/>
      <c r="E30" s="28"/>
      <c r="F30" s="28"/>
      <c r="G30" s="28"/>
      <c r="H30" s="549"/>
    </row>
    <row r="31" spans="1:8" ht="12.75" customHeight="1">
      <c r="A31" s="550" t="s">
        <v>29</v>
      </c>
      <c r="B31" s="550"/>
      <c r="C31" s="550"/>
      <c r="D31" s="550"/>
      <c r="E31" s="550"/>
      <c r="F31" s="550"/>
      <c r="G31" s="550"/>
      <c r="H31" s="551"/>
    </row>
    <row r="32" spans="1:8" ht="15.75" customHeight="1">
      <c r="A32" s="552" t="s">
        <v>31</v>
      </c>
      <c r="B32" s="552"/>
      <c r="C32" s="552"/>
      <c r="D32" s="552"/>
      <c r="E32" s="552"/>
      <c r="F32" s="552"/>
      <c r="G32" s="552"/>
      <c r="H32" s="258"/>
    </row>
    <row r="33" spans="1:1" ht="18.75">
      <c r="A33" s="29"/>
    </row>
  </sheetData>
  <mergeCells count="9">
    <mergeCell ref="A1:G1"/>
    <mergeCell ref="A2:G2"/>
    <mergeCell ref="A9:A11"/>
    <mergeCell ref="B9:B11"/>
    <mergeCell ref="C9:C11"/>
    <mergeCell ref="D9:G9"/>
    <mergeCell ref="D10:D11"/>
    <mergeCell ref="E10:E11"/>
    <mergeCell ref="F10:G10"/>
  </mergeCells>
  <pageMargins left="0.98425196850393704" right="0.98425196850393704" top="0.98425196850393704" bottom="0.98425196850393704" header="0.51181102362204722" footer="0.51181102362204722"/>
  <pageSetup paperSize="8" scale="12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topLeftCell="A22" zoomScaleNormal="100" workbookViewId="0">
      <selection activeCell="L46" sqref="L46"/>
    </sheetView>
  </sheetViews>
  <sheetFormatPr defaultRowHeight="12.75"/>
  <cols>
    <col min="1" max="1" width="4.85546875" style="207" customWidth="1"/>
    <col min="2" max="2" width="28.5703125" style="207" customWidth="1"/>
    <col min="3" max="5" width="12.7109375" style="207" customWidth="1"/>
    <col min="6" max="6" width="12.5703125" style="207" customWidth="1"/>
    <col min="7" max="7" width="12.7109375" style="207" customWidth="1"/>
  </cols>
  <sheetData>
    <row r="1" spans="1:7" ht="15.75">
      <c r="A1" s="174" t="s">
        <v>106</v>
      </c>
      <c r="B1" s="735" t="s">
        <v>107</v>
      </c>
      <c r="C1" s="735"/>
      <c r="D1" s="735"/>
      <c r="E1" s="735"/>
      <c r="F1" s="735"/>
      <c r="G1" s="175"/>
    </row>
    <row r="2" spans="1:7" ht="15.75">
      <c r="A2" s="176" t="s">
        <v>108</v>
      </c>
      <c r="B2" s="736" t="s">
        <v>109</v>
      </c>
      <c r="C2" s="736"/>
      <c r="D2" s="736"/>
      <c r="E2" s="736"/>
      <c r="F2" s="175"/>
      <c r="G2" s="175"/>
    </row>
    <row r="3" spans="1:7" ht="15.75">
      <c r="A3" s="177"/>
      <c r="B3" s="178" t="s">
        <v>3</v>
      </c>
      <c r="C3" s="179"/>
      <c r="D3" s="179"/>
      <c r="E3" s="179"/>
      <c r="F3" s="179"/>
      <c r="G3" s="179"/>
    </row>
    <row r="4" spans="1:7" ht="68.25" customHeight="1">
      <c r="A4" s="737" t="s">
        <v>110</v>
      </c>
      <c r="B4" s="732" t="s">
        <v>111</v>
      </c>
      <c r="C4" s="741" t="s">
        <v>112</v>
      </c>
      <c r="D4" s="741"/>
      <c r="E4" s="741"/>
      <c r="F4" s="741"/>
      <c r="G4" s="742"/>
    </row>
    <row r="5" spans="1:7" ht="27.75" customHeight="1">
      <c r="A5" s="738"/>
      <c r="B5" s="740"/>
      <c r="C5" s="730" t="s">
        <v>113</v>
      </c>
      <c r="D5" s="743"/>
      <c r="E5" s="737"/>
      <c r="F5" s="730" t="s">
        <v>114</v>
      </c>
      <c r="G5" s="737"/>
    </row>
    <row r="6" spans="1:7" ht="30" customHeight="1">
      <c r="A6" s="738"/>
      <c r="B6" s="740"/>
      <c r="C6" s="731"/>
      <c r="D6" s="744"/>
      <c r="E6" s="739"/>
      <c r="F6" s="731"/>
      <c r="G6" s="739"/>
    </row>
    <row r="7" spans="1:7">
      <c r="A7" s="738"/>
      <c r="B7" s="740"/>
      <c r="C7" s="738" t="s">
        <v>115</v>
      </c>
      <c r="D7" s="732" t="s">
        <v>116</v>
      </c>
      <c r="E7" s="740" t="s">
        <v>117</v>
      </c>
      <c r="F7" s="730" t="s">
        <v>118</v>
      </c>
      <c r="G7" s="732" t="s">
        <v>119</v>
      </c>
    </row>
    <row r="8" spans="1:7" ht="48" customHeight="1">
      <c r="A8" s="739"/>
      <c r="B8" s="733"/>
      <c r="C8" s="739"/>
      <c r="D8" s="733"/>
      <c r="E8" s="733"/>
      <c r="F8" s="731"/>
      <c r="G8" s="733"/>
    </row>
    <row r="9" spans="1:7" ht="16.5">
      <c r="A9" s="180">
        <v>1</v>
      </c>
      <c r="B9" s="181" t="s">
        <v>120</v>
      </c>
      <c r="C9" s="182">
        <f>Tabl.1!B13</f>
        <v>867856</v>
      </c>
      <c r="D9" s="183">
        <v>226</v>
      </c>
      <c r="E9" s="184">
        <f>Tabl.3!B10</f>
        <v>65.17919921875</v>
      </c>
      <c r="F9" s="182">
        <f>Tabl.1!F13</f>
        <v>589157</v>
      </c>
      <c r="G9" s="185">
        <f>Tabl.1!G13</f>
        <v>161119</v>
      </c>
    </row>
    <row r="10" spans="1:7" ht="16.5">
      <c r="A10" s="180"/>
      <c r="B10" s="181"/>
      <c r="C10" s="186"/>
      <c r="D10" s="187"/>
      <c r="E10" s="184"/>
      <c r="F10" s="182"/>
      <c r="G10" s="185"/>
    </row>
    <row r="11" spans="1:7" ht="16.5">
      <c r="A11" s="188">
        <v>2</v>
      </c>
      <c r="B11" s="189" t="s">
        <v>121</v>
      </c>
      <c r="C11" s="182">
        <f>Tabl.1!B14</f>
        <v>83566</v>
      </c>
      <c r="D11" s="185">
        <v>287</v>
      </c>
      <c r="E11" s="184">
        <f>Tabl.3!B11</f>
        <v>61.566562652587898</v>
      </c>
      <c r="F11" s="182">
        <f>Tabl.1!F14</f>
        <v>61387</v>
      </c>
      <c r="G11" s="185">
        <f>Tabl.1!G14</f>
        <v>12855</v>
      </c>
    </row>
    <row r="12" spans="1:7" ht="16.5">
      <c r="A12" s="188"/>
      <c r="B12" s="190" t="s">
        <v>122</v>
      </c>
      <c r="C12" s="186"/>
      <c r="D12" s="187"/>
      <c r="E12" s="191"/>
      <c r="F12" s="186"/>
      <c r="G12" s="192"/>
    </row>
    <row r="13" spans="1:7" ht="16.5">
      <c r="A13" s="188">
        <v>3</v>
      </c>
      <c r="B13" s="193" t="s">
        <v>123</v>
      </c>
      <c r="C13" s="186">
        <v>13472</v>
      </c>
      <c r="D13" s="187">
        <v>234</v>
      </c>
      <c r="E13" s="191">
        <v>67.321741671537112</v>
      </c>
      <c r="F13" s="186">
        <v>9937</v>
      </c>
      <c r="G13" s="192">
        <v>1420</v>
      </c>
    </row>
    <row r="14" spans="1:7" ht="16.5">
      <c r="A14" s="188">
        <v>4</v>
      </c>
      <c r="B14" s="193" t="s">
        <v>124</v>
      </c>
      <c r="C14" s="186">
        <v>14352</v>
      </c>
      <c r="D14" s="187">
        <v>317</v>
      </c>
      <c r="E14" s="191">
        <v>66.634621987227902</v>
      </c>
      <c r="F14" s="186">
        <v>9526</v>
      </c>
      <c r="G14" s="192">
        <v>3175</v>
      </c>
    </row>
    <row r="15" spans="1:7" ht="16.5">
      <c r="A15" s="194">
        <v>5</v>
      </c>
      <c r="B15" s="193" t="s">
        <v>125</v>
      </c>
      <c r="C15" s="186">
        <v>18198</v>
      </c>
      <c r="D15" s="187">
        <v>271</v>
      </c>
      <c r="E15" s="191">
        <v>74.333351436485088</v>
      </c>
      <c r="F15" s="186">
        <v>11831</v>
      </c>
      <c r="G15" s="192">
        <v>4140</v>
      </c>
    </row>
    <row r="16" spans="1:7" ht="16.5">
      <c r="A16" s="188">
        <v>6</v>
      </c>
      <c r="B16" s="193" t="s">
        <v>126</v>
      </c>
      <c r="C16" s="186">
        <v>10814</v>
      </c>
      <c r="D16" s="187">
        <v>188</v>
      </c>
      <c r="E16" s="191">
        <v>66.483516483516482</v>
      </c>
      <c r="F16" s="186">
        <v>7766</v>
      </c>
      <c r="G16" s="192">
        <v>1025</v>
      </c>
    </row>
    <row r="17" spans="1:7" ht="16.5">
      <c r="A17" s="188">
        <v>7</v>
      </c>
      <c r="B17" s="193" t="s">
        <v>127</v>
      </c>
      <c r="C17" s="186">
        <v>26730</v>
      </c>
      <c r="D17" s="187">
        <v>422</v>
      </c>
      <c r="E17" s="191">
        <v>45.39</v>
      </c>
      <c r="F17" s="186">
        <v>22327</v>
      </c>
      <c r="G17" s="192">
        <v>3095</v>
      </c>
    </row>
    <row r="18" spans="1:7" ht="16.5">
      <c r="A18" s="195"/>
      <c r="B18" s="196"/>
      <c r="C18" s="197"/>
      <c r="D18" s="187"/>
      <c r="E18" s="198"/>
      <c r="F18" s="192"/>
      <c r="G18" s="192"/>
    </row>
    <row r="19" spans="1:7" ht="16.5">
      <c r="A19" s="188">
        <v>8</v>
      </c>
      <c r="B19" s="189" t="s">
        <v>128</v>
      </c>
      <c r="C19" s="182">
        <f>Tabl.1!B15</f>
        <v>42060</v>
      </c>
      <c r="D19" s="185">
        <v>201</v>
      </c>
      <c r="E19" s="184">
        <f>Tabl.3!B12</f>
        <v>67.788352966308594</v>
      </c>
      <c r="F19" s="185">
        <f>Tabl.1!F15</f>
        <v>28668</v>
      </c>
      <c r="G19" s="185">
        <f>Tabl.1!G15</f>
        <v>6986</v>
      </c>
    </row>
    <row r="20" spans="1:7" ht="16.5">
      <c r="A20" s="195"/>
      <c r="B20" s="190" t="s">
        <v>122</v>
      </c>
      <c r="C20" s="186"/>
      <c r="D20" s="187">
        <v>223</v>
      </c>
      <c r="E20" s="191"/>
      <c r="F20" s="192"/>
      <c r="G20" s="192"/>
    </row>
    <row r="21" spans="1:7" ht="16.5">
      <c r="A21" s="188">
        <v>9</v>
      </c>
      <c r="B21" s="193" t="s">
        <v>129</v>
      </c>
      <c r="C21" s="186">
        <v>17289</v>
      </c>
      <c r="D21" s="187">
        <v>165</v>
      </c>
      <c r="E21" s="191">
        <v>63.260025873221217</v>
      </c>
      <c r="F21" s="192">
        <v>12208</v>
      </c>
      <c r="G21" s="192">
        <v>3067</v>
      </c>
    </row>
    <row r="22" spans="1:7" ht="16.5">
      <c r="A22" s="195">
        <v>10</v>
      </c>
      <c r="B22" s="193" t="s">
        <v>130</v>
      </c>
      <c r="C22" s="186">
        <v>8861</v>
      </c>
      <c r="D22" s="187">
        <v>205</v>
      </c>
      <c r="E22" s="198">
        <v>75.320906351155259</v>
      </c>
      <c r="F22" s="187">
        <v>5534</v>
      </c>
      <c r="G22" s="187">
        <v>1477</v>
      </c>
    </row>
    <row r="23" spans="1:7" ht="16.5">
      <c r="A23" s="188">
        <v>11</v>
      </c>
      <c r="B23" s="193" t="s">
        <v>131</v>
      </c>
      <c r="C23" s="199">
        <v>15910</v>
      </c>
      <c r="D23" s="187"/>
      <c r="E23" s="200">
        <v>68.595143706640243</v>
      </c>
      <c r="F23" s="201">
        <v>10926</v>
      </c>
      <c r="G23" s="201">
        <v>2442</v>
      </c>
    </row>
    <row r="24" spans="1:7" ht="16.5">
      <c r="A24" s="195"/>
      <c r="B24" s="190"/>
      <c r="C24" s="186"/>
      <c r="D24" s="187"/>
      <c r="E24" s="191"/>
      <c r="F24" s="192"/>
      <c r="G24" s="192"/>
    </row>
    <row r="25" spans="1:7" ht="16.5">
      <c r="A25" s="195">
        <v>12</v>
      </c>
      <c r="B25" s="189" t="s">
        <v>132</v>
      </c>
      <c r="C25" s="202">
        <f>Tabl.1!B16</f>
        <v>36886</v>
      </c>
      <c r="D25" s="185">
        <v>171</v>
      </c>
      <c r="E25" s="203">
        <f>Tabl.3!B13</f>
        <v>72.171867370605497</v>
      </c>
      <c r="F25" s="204">
        <f>Tabl.1!F16</f>
        <v>23515</v>
      </c>
      <c r="G25" s="204">
        <f>Tabl.1!G16</f>
        <v>6360</v>
      </c>
    </row>
    <row r="26" spans="1:7" ht="16.5">
      <c r="A26" s="195"/>
      <c r="B26" s="190" t="s">
        <v>122</v>
      </c>
      <c r="C26" s="186"/>
      <c r="D26" s="187"/>
      <c r="E26" s="191"/>
      <c r="F26" s="192"/>
      <c r="G26" s="192"/>
    </row>
    <row r="27" spans="1:7" ht="16.5">
      <c r="A27" s="195">
        <v>13</v>
      </c>
      <c r="B27" s="193" t="s">
        <v>133</v>
      </c>
      <c r="C27" s="197">
        <v>4779</v>
      </c>
      <c r="D27" s="187">
        <v>156</v>
      </c>
      <c r="E27" s="198">
        <v>78.084179970972428</v>
      </c>
      <c r="F27" s="192">
        <v>2934</v>
      </c>
      <c r="G27" s="192">
        <v>581</v>
      </c>
    </row>
    <row r="28" spans="1:7" ht="16.5">
      <c r="A28" s="195">
        <v>14</v>
      </c>
      <c r="B28" s="193" t="s">
        <v>134</v>
      </c>
      <c r="C28" s="197">
        <v>10100</v>
      </c>
      <c r="D28" s="187">
        <v>157</v>
      </c>
      <c r="E28" s="198">
        <v>80.909001861102951</v>
      </c>
      <c r="F28" s="192">
        <v>5729</v>
      </c>
      <c r="G28" s="192">
        <v>2215</v>
      </c>
    </row>
    <row r="29" spans="1:7" ht="16.5">
      <c r="A29" s="195">
        <v>15</v>
      </c>
      <c r="B29" s="193" t="s">
        <v>135</v>
      </c>
      <c r="C29" s="205">
        <v>14999</v>
      </c>
      <c r="D29" s="187">
        <v>210</v>
      </c>
      <c r="E29" s="206">
        <v>63.027685057922639</v>
      </c>
      <c r="F29" s="201">
        <v>10378</v>
      </c>
      <c r="G29" s="201">
        <v>2709</v>
      </c>
    </row>
    <row r="30" spans="1:7" ht="16.5">
      <c r="A30" s="195">
        <v>16</v>
      </c>
      <c r="B30" s="193" t="s">
        <v>136</v>
      </c>
      <c r="C30" s="186">
        <v>7008</v>
      </c>
      <c r="D30" s="187">
        <v>143</v>
      </c>
      <c r="E30" s="191">
        <v>75.275035260930892</v>
      </c>
      <c r="F30" s="192">
        <v>4474</v>
      </c>
      <c r="G30" s="192">
        <v>855</v>
      </c>
    </row>
    <row r="31" spans="1:7" ht="16.5">
      <c r="A31" s="195"/>
      <c r="B31" s="190"/>
      <c r="C31" s="186"/>
      <c r="D31" s="187"/>
      <c r="E31" s="191"/>
      <c r="F31" s="192"/>
      <c r="G31" s="192"/>
    </row>
    <row r="32" spans="1:7" ht="16.5">
      <c r="A32" s="195">
        <v>17</v>
      </c>
      <c r="B32" s="189" t="s">
        <v>137</v>
      </c>
      <c r="C32" s="182">
        <f>Tabl.1!B17</f>
        <v>29736</v>
      </c>
      <c r="D32" s="185">
        <v>291</v>
      </c>
      <c r="E32" s="184">
        <f>Tabl.3!B14</f>
        <v>71.875831604003906</v>
      </c>
      <c r="F32" s="185">
        <f>Tabl.1!F17</f>
        <v>18615</v>
      </c>
      <c r="G32" s="185">
        <f>Tabl.1!G17</f>
        <v>6975</v>
      </c>
    </row>
    <row r="33" spans="1:9" ht="16.5">
      <c r="A33" s="195"/>
      <c r="B33" s="190" t="s">
        <v>138</v>
      </c>
      <c r="C33" s="186"/>
      <c r="D33" s="187"/>
      <c r="E33" s="234"/>
      <c r="F33" s="234"/>
      <c r="G33" s="234"/>
    </row>
    <row r="34" spans="1:9" ht="16.5">
      <c r="A34" s="195">
        <v>18</v>
      </c>
      <c r="B34" s="193" t="s">
        <v>139</v>
      </c>
      <c r="C34" s="186">
        <v>10551</v>
      </c>
      <c r="D34" s="187">
        <v>273</v>
      </c>
      <c r="E34" s="191">
        <v>67.267968969062522</v>
      </c>
      <c r="F34" s="192">
        <v>7222</v>
      </c>
      <c r="G34" s="192">
        <v>1647</v>
      </c>
    </row>
    <row r="35" spans="1:9" ht="16.5">
      <c r="A35" s="195">
        <v>19</v>
      </c>
      <c r="B35" s="193" t="s">
        <v>140</v>
      </c>
      <c r="C35" s="205">
        <v>19185</v>
      </c>
      <c r="D35" s="187">
        <v>303</v>
      </c>
      <c r="E35" s="206">
        <v>74.422689466342931</v>
      </c>
      <c r="F35" s="201">
        <v>11393</v>
      </c>
      <c r="G35" s="201">
        <v>5328</v>
      </c>
    </row>
    <row r="36" spans="1:9" ht="16.5">
      <c r="A36" s="195"/>
      <c r="B36" s="190"/>
      <c r="C36" s="186"/>
      <c r="D36" s="187"/>
      <c r="E36" s="191"/>
      <c r="F36" s="192"/>
      <c r="G36" s="192"/>
    </row>
    <row r="37" spans="1:9" ht="16.5">
      <c r="A37" s="195">
        <v>20</v>
      </c>
      <c r="B37" s="189" t="s">
        <v>141</v>
      </c>
      <c r="C37" s="182">
        <f>Tabl.1!B18</f>
        <v>51927</v>
      </c>
      <c r="D37" s="185">
        <v>207</v>
      </c>
      <c r="E37" s="184">
        <f>Tabl.3!B15</f>
        <v>58.706069946289098</v>
      </c>
      <c r="F37" s="256">
        <f>Tabl.1!F18</f>
        <v>37009</v>
      </c>
      <c r="G37" s="256">
        <f>Tabl.1!G18</f>
        <v>7323</v>
      </c>
    </row>
    <row r="38" spans="1:9" ht="16.5">
      <c r="A38" s="195"/>
      <c r="B38" s="190" t="s">
        <v>122</v>
      </c>
      <c r="C38" s="186"/>
      <c r="D38" s="187"/>
      <c r="E38" s="191"/>
      <c r="F38" s="192"/>
      <c r="G38" s="192"/>
    </row>
    <row r="39" spans="1:9" ht="16.5">
      <c r="A39" s="195">
        <v>21</v>
      </c>
      <c r="B39" s="193" t="s">
        <v>142</v>
      </c>
      <c r="C39" s="197">
        <v>6163</v>
      </c>
      <c r="D39" s="187">
        <v>169</v>
      </c>
      <c r="E39" s="198">
        <v>64.543999999999997</v>
      </c>
      <c r="F39" s="254">
        <v>4359</v>
      </c>
      <c r="G39" s="254">
        <v>669</v>
      </c>
    </row>
    <row r="40" spans="1:9" ht="16.5">
      <c r="A40" s="195">
        <v>22</v>
      </c>
      <c r="B40" s="193" t="s">
        <v>143</v>
      </c>
      <c r="C40" s="186">
        <v>20601</v>
      </c>
      <c r="D40" s="187">
        <v>291</v>
      </c>
      <c r="E40" s="191">
        <v>42.93</v>
      </c>
      <c r="F40" s="254">
        <v>16566</v>
      </c>
      <c r="G40" s="254">
        <v>2459</v>
      </c>
    </row>
    <row r="41" spans="1:9" ht="16.5">
      <c r="A41" s="195">
        <v>23</v>
      </c>
      <c r="B41" s="193" t="s">
        <v>144</v>
      </c>
      <c r="C41" s="205">
        <v>11538</v>
      </c>
      <c r="D41" s="187">
        <v>194</v>
      </c>
      <c r="E41" s="206">
        <v>70.742170742170742</v>
      </c>
      <c r="F41" s="255">
        <v>7393</v>
      </c>
      <c r="G41" s="255">
        <v>1989</v>
      </c>
    </row>
    <row r="42" spans="1:9" ht="16.5">
      <c r="A42" s="195">
        <v>24</v>
      </c>
      <c r="B42" s="193" t="s">
        <v>145</v>
      </c>
      <c r="C42" s="205">
        <v>7645</v>
      </c>
      <c r="D42" s="187">
        <v>169</v>
      </c>
      <c r="E42" s="206">
        <v>70.408163265306129</v>
      </c>
      <c r="F42" s="255">
        <v>4734</v>
      </c>
      <c r="G42" s="255">
        <v>1284</v>
      </c>
    </row>
    <row r="43" spans="1:9" ht="16.5">
      <c r="A43" s="195">
        <v>25</v>
      </c>
      <c r="B43" s="193" t="s">
        <v>146</v>
      </c>
      <c r="C43" s="186">
        <v>5980</v>
      </c>
      <c r="D43" s="187">
        <v>162</v>
      </c>
      <c r="E43" s="191">
        <v>50</v>
      </c>
      <c r="F43" s="254">
        <v>5980</v>
      </c>
      <c r="G43" s="254">
        <v>5980</v>
      </c>
    </row>
    <row r="44" spans="1:9">
      <c r="A44" s="708" t="s">
        <v>219</v>
      </c>
      <c r="B44" s="708"/>
      <c r="C44" s="708"/>
      <c r="D44" s="708"/>
      <c r="E44" s="708"/>
      <c r="F44" s="708"/>
      <c r="G44" s="708"/>
      <c r="H44" s="708"/>
    </row>
    <row r="45" spans="1:9" ht="21.75" customHeight="1">
      <c r="A45" s="734" t="s">
        <v>147</v>
      </c>
      <c r="B45" s="734"/>
      <c r="C45" s="734"/>
      <c r="D45" s="734"/>
      <c r="E45" s="734"/>
      <c r="F45" s="734"/>
      <c r="G45" s="734"/>
      <c r="H45" s="734"/>
      <c r="I45" s="734"/>
    </row>
    <row r="46" spans="1:9" ht="27.75" customHeight="1">
      <c r="A46" s="734" t="s">
        <v>148</v>
      </c>
      <c r="B46" s="734"/>
      <c r="C46" s="734"/>
      <c r="D46" s="734"/>
      <c r="E46" s="734"/>
      <c r="F46" s="734"/>
      <c r="G46" s="734"/>
      <c r="H46" s="734"/>
      <c r="I46" s="734"/>
    </row>
    <row r="47" spans="1:9">
      <c r="A47" s="209"/>
      <c r="B47" s="210"/>
      <c r="C47" s="210"/>
      <c r="D47" s="210"/>
      <c r="E47" s="210"/>
      <c r="F47" s="210"/>
      <c r="G47" s="210"/>
    </row>
  </sheetData>
  <mergeCells count="15">
    <mergeCell ref="F7:F8"/>
    <mergeCell ref="G7:G8"/>
    <mergeCell ref="A45:I45"/>
    <mergeCell ref="A46:I46"/>
    <mergeCell ref="B1:F1"/>
    <mergeCell ref="B2:E2"/>
    <mergeCell ref="A4:A8"/>
    <mergeCell ref="B4:B8"/>
    <mergeCell ref="C4:G4"/>
    <mergeCell ref="C5:E6"/>
    <mergeCell ref="F5:G6"/>
    <mergeCell ref="C7:C8"/>
    <mergeCell ref="D7:D8"/>
    <mergeCell ref="E7:E8"/>
    <mergeCell ref="A44:H44"/>
  </mergeCells>
  <pageMargins left="0.7" right="0.7" top="0.75" bottom="0.75" header="0.3" footer="0.3"/>
  <pageSetup paperSize="9" scale="7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opLeftCell="A28" workbookViewId="0">
      <selection activeCell="L46" sqref="L46"/>
    </sheetView>
  </sheetViews>
  <sheetFormatPr defaultRowHeight="15.75"/>
  <cols>
    <col min="1" max="1" width="4.85546875" style="217" customWidth="1"/>
    <col min="2" max="2" width="29.7109375" style="218" customWidth="1"/>
    <col min="3" max="3" width="12.7109375" style="207" customWidth="1"/>
    <col min="4" max="5" width="13.42578125" style="207" customWidth="1"/>
    <col min="6" max="6" width="12.7109375" style="207" customWidth="1"/>
    <col min="7" max="7" width="12.140625" style="207" customWidth="1"/>
  </cols>
  <sheetData>
    <row r="1" spans="1:7">
      <c r="A1" s="174" t="s">
        <v>106</v>
      </c>
      <c r="B1" s="735" t="s">
        <v>107</v>
      </c>
      <c r="C1" s="735"/>
      <c r="D1" s="735"/>
      <c r="E1" s="735"/>
      <c r="F1" s="735"/>
      <c r="G1" s="175"/>
    </row>
    <row r="2" spans="1:7">
      <c r="A2" s="176" t="s">
        <v>108</v>
      </c>
      <c r="B2" s="736" t="s">
        <v>109</v>
      </c>
      <c r="C2" s="736"/>
      <c r="D2" s="736"/>
      <c r="E2" s="736"/>
      <c r="F2" s="175"/>
      <c r="G2" s="175"/>
    </row>
    <row r="3" spans="1:7">
      <c r="A3" s="211"/>
      <c r="B3" s="212" t="s">
        <v>3</v>
      </c>
      <c r="C3" s="208"/>
      <c r="D3" s="208"/>
      <c r="E3" s="208"/>
      <c r="F3" s="208"/>
      <c r="G3" s="208"/>
    </row>
    <row r="4" spans="1:7" ht="33" customHeight="1">
      <c r="A4" s="737" t="s">
        <v>110</v>
      </c>
      <c r="B4" s="732" t="s">
        <v>111</v>
      </c>
      <c r="C4" s="741" t="s">
        <v>112</v>
      </c>
      <c r="D4" s="741"/>
      <c r="E4" s="741"/>
      <c r="F4" s="741"/>
      <c r="G4" s="742"/>
    </row>
    <row r="5" spans="1:7" ht="12.75">
      <c r="A5" s="738"/>
      <c r="B5" s="740"/>
      <c r="C5" s="730" t="s">
        <v>113</v>
      </c>
      <c r="D5" s="743"/>
      <c r="E5" s="737"/>
      <c r="F5" s="730" t="s">
        <v>114</v>
      </c>
      <c r="G5" s="737"/>
    </row>
    <row r="6" spans="1:7" ht="12.75">
      <c r="A6" s="738"/>
      <c r="B6" s="740"/>
      <c r="C6" s="731"/>
      <c r="D6" s="744"/>
      <c r="E6" s="739"/>
      <c r="F6" s="731"/>
      <c r="G6" s="739"/>
    </row>
    <row r="7" spans="1:7" ht="12.75">
      <c r="A7" s="738"/>
      <c r="B7" s="740"/>
      <c r="C7" s="738" t="s">
        <v>115</v>
      </c>
      <c r="D7" s="740" t="s">
        <v>116</v>
      </c>
      <c r="E7" s="740" t="s">
        <v>117</v>
      </c>
      <c r="F7" s="730" t="s">
        <v>118</v>
      </c>
      <c r="G7" s="732" t="s">
        <v>119</v>
      </c>
    </row>
    <row r="8" spans="1:7" ht="51" customHeight="1">
      <c r="A8" s="739"/>
      <c r="B8" s="733"/>
      <c r="C8" s="739"/>
      <c r="D8" s="733"/>
      <c r="E8" s="733"/>
      <c r="F8" s="731"/>
      <c r="G8" s="733"/>
    </row>
    <row r="9" spans="1:7" ht="16.5">
      <c r="A9" s="195">
        <v>1</v>
      </c>
      <c r="B9" s="189" t="s">
        <v>149</v>
      </c>
      <c r="C9" s="185">
        <f>Tabl.1!B19</f>
        <v>73687</v>
      </c>
      <c r="D9" s="185">
        <v>219</v>
      </c>
      <c r="E9" s="213">
        <f>Tabl.3!B16</f>
        <v>63.925899505615199</v>
      </c>
      <c r="F9" s="185">
        <f>Tabl.1!F19</f>
        <v>51430</v>
      </c>
      <c r="G9" s="185">
        <f>Tabl.1!G19</f>
        <v>13624</v>
      </c>
    </row>
    <row r="10" spans="1:7" ht="16.5">
      <c r="A10" s="195"/>
      <c r="B10" s="190" t="s">
        <v>122</v>
      </c>
      <c r="C10" s="192"/>
      <c r="D10" s="187"/>
      <c r="E10" s="214"/>
      <c r="F10" s="192"/>
      <c r="G10" s="192"/>
    </row>
    <row r="11" spans="1:7" ht="16.5">
      <c r="A11" s="195">
        <v>2</v>
      </c>
      <c r="B11" s="193" t="s">
        <v>150</v>
      </c>
      <c r="C11" s="192">
        <v>9800</v>
      </c>
      <c r="D11" s="187">
        <v>138</v>
      </c>
      <c r="E11" s="214">
        <v>64.445784343282085</v>
      </c>
      <c r="F11" s="192">
        <v>6667</v>
      </c>
      <c r="G11" s="192">
        <v>1428</v>
      </c>
    </row>
    <row r="12" spans="1:7" ht="16.5">
      <c r="A12" s="195">
        <v>3</v>
      </c>
      <c r="B12" s="193" t="s">
        <v>151</v>
      </c>
      <c r="C12" s="192">
        <v>26337</v>
      </c>
      <c r="D12" s="187">
        <v>347</v>
      </c>
      <c r="E12" s="214">
        <v>47.12</v>
      </c>
      <c r="F12" s="192">
        <v>21540</v>
      </c>
      <c r="G12" s="192">
        <v>3061</v>
      </c>
    </row>
    <row r="13" spans="1:7" ht="16.5">
      <c r="A13" s="195">
        <v>4</v>
      </c>
      <c r="B13" s="193" t="s">
        <v>152</v>
      </c>
      <c r="C13" s="192">
        <v>14960</v>
      </c>
      <c r="D13" s="187">
        <v>189</v>
      </c>
      <c r="E13" s="214">
        <v>74.831949387109532</v>
      </c>
      <c r="F13" s="192">
        <v>8534</v>
      </c>
      <c r="G13" s="192">
        <v>4297</v>
      </c>
    </row>
    <row r="14" spans="1:7" ht="16.5">
      <c r="A14" s="195">
        <v>5</v>
      </c>
      <c r="B14" s="193" t="s">
        <v>153</v>
      </c>
      <c r="C14" s="192">
        <v>12893</v>
      </c>
      <c r="D14" s="187">
        <v>202</v>
      </c>
      <c r="E14" s="214">
        <v>73.605494086226628</v>
      </c>
      <c r="F14" s="192">
        <v>8349</v>
      </c>
      <c r="G14" s="192">
        <v>2726</v>
      </c>
    </row>
    <row r="15" spans="1:7" ht="16.5">
      <c r="A15" s="195">
        <v>6</v>
      </c>
      <c r="B15" s="193" t="s">
        <v>154</v>
      </c>
      <c r="C15" s="192">
        <v>9697</v>
      </c>
      <c r="D15" s="187">
        <v>209</v>
      </c>
      <c r="E15" s="214">
        <v>79.268292682926827</v>
      </c>
      <c r="F15" s="192">
        <v>6340</v>
      </c>
      <c r="G15" s="192">
        <v>2112</v>
      </c>
    </row>
    <row r="16" spans="1:7" ht="16.5">
      <c r="A16" s="215"/>
      <c r="B16" s="216"/>
      <c r="C16" s="192"/>
      <c r="D16" s="187"/>
      <c r="E16" s="214"/>
      <c r="F16" s="192"/>
      <c r="G16" s="192"/>
    </row>
    <row r="17" spans="1:7" ht="16.5">
      <c r="A17" s="195">
        <v>7</v>
      </c>
      <c r="B17" s="189" t="s">
        <v>155</v>
      </c>
      <c r="C17" s="185">
        <f>Tabl.1!B20</f>
        <v>118521</v>
      </c>
      <c r="D17" s="185">
        <v>223</v>
      </c>
      <c r="E17" s="213">
        <f>Tabl.3!B17</f>
        <v>54.678409576416001</v>
      </c>
      <c r="F17" s="185">
        <f>Tabl.1!F20</f>
        <v>86235</v>
      </c>
      <c r="G17" s="185">
        <f>Tabl.1!G20</f>
        <v>16803</v>
      </c>
    </row>
    <row r="18" spans="1:7" ht="16.5">
      <c r="A18" s="195"/>
      <c r="B18" s="190" t="s">
        <v>122</v>
      </c>
      <c r="C18" s="192"/>
      <c r="D18" s="187"/>
      <c r="E18" s="214"/>
      <c r="F18" s="192"/>
      <c r="G18" s="192"/>
    </row>
    <row r="19" spans="1:7" ht="16.5">
      <c r="A19" s="195">
        <v>8</v>
      </c>
      <c r="B19" s="193" t="s">
        <v>156</v>
      </c>
      <c r="C19" s="192">
        <v>11893</v>
      </c>
      <c r="D19" s="187">
        <v>190</v>
      </c>
      <c r="E19" s="214">
        <v>71.714072476988136</v>
      </c>
      <c r="F19" s="192">
        <v>6610</v>
      </c>
      <c r="G19" s="192">
        <v>2830</v>
      </c>
    </row>
    <row r="20" spans="1:7" ht="16.5">
      <c r="A20" s="195">
        <v>9</v>
      </c>
      <c r="B20" s="193" t="s">
        <v>157</v>
      </c>
      <c r="C20" s="192">
        <v>13039</v>
      </c>
      <c r="D20" s="187">
        <v>173</v>
      </c>
      <c r="E20" s="214">
        <v>67.961386439647313</v>
      </c>
      <c r="F20" s="192">
        <v>7992</v>
      </c>
      <c r="G20" s="192">
        <v>2169</v>
      </c>
    </row>
    <row r="21" spans="1:7" ht="16.5">
      <c r="A21" s="195">
        <v>10</v>
      </c>
      <c r="B21" s="193" t="s">
        <v>158</v>
      </c>
      <c r="C21" s="192">
        <v>11463</v>
      </c>
      <c r="D21" s="187">
        <v>185</v>
      </c>
      <c r="E21" s="214">
        <v>73.262631488187623</v>
      </c>
      <c r="F21" s="192">
        <v>7329</v>
      </c>
      <c r="G21" s="192">
        <v>2227</v>
      </c>
    </row>
    <row r="22" spans="1:7" ht="16.5">
      <c r="A22" s="195">
        <v>11</v>
      </c>
      <c r="B22" s="193" t="s">
        <v>159</v>
      </c>
      <c r="C22" s="192">
        <v>50274</v>
      </c>
      <c r="D22" s="187">
        <v>291</v>
      </c>
      <c r="E22" s="214">
        <v>40.61</v>
      </c>
      <c r="F22" s="192">
        <v>41560</v>
      </c>
      <c r="G22" s="192">
        <v>5520</v>
      </c>
    </row>
    <row r="23" spans="1:7" ht="16.5">
      <c r="A23" s="195">
        <v>12</v>
      </c>
      <c r="B23" s="193" t="s">
        <v>160</v>
      </c>
      <c r="C23" s="192">
        <v>15888</v>
      </c>
      <c r="D23" s="187">
        <v>198</v>
      </c>
      <c r="E23" s="214">
        <v>59.516974538192713</v>
      </c>
      <c r="F23" s="192">
        <v>11197</v>
      </c>
      <c r="G23" s="192">
        <v>2037</v>
      </c>
    </row>
    <row r="24" spans="1:7" ht="16.5">
      <c r="A24" s="195">
        <v>13</v>
      </c>
      <c r="B24" s="193" t="s">
        <v>161</v>
      </c>
      <c r="C24" s="192">
        <v>15964</v>
      </c>
      <c r="D24" s="187">
        <v>201</v>
      </c>
      <c r="E24" s="214">
        <v>57.233015715876746</v>
      </c>
      <c r="F24" s="192">
        <v>11547</v>
      </c>
      <c r="G24" s="192">
        <v>2020</v>
      </c>
    </row>
    <row r="25" spans="1:7" ht="16.5">
      <c r="A25" s="195"/>
      <c r="B25" s="190"/>
      <c r="C25" s="192"/>
      <c r="D25" s="187"/>
      <c r="E25" s="214"/>
      <c r="F25" s="192"/>
      <c r="G25" s="192"/>
    </row>
    <row r="26" spans="1:7" ht="16.5">
      <c r="A26" s="195">
        <v>14</v>
      </c>
      <c r="B26" s="189" t="s">
        <v>162</v>
      </c>
      <c r="C26" s="185">
        <f>Tabl.1!B21</f>
        <v>22980</v>
      </c>
      <c r="D26" s="185">
        <v>229</v>
      </c>
      <c r="E26" s="213">
        <f>Tabl.3!B18</f>
        <v>68.687850952148395</v>
      </c>
      <c r="F26" s="185">
        <f>Tabl.1!F21</f>
        <v>15482</v>
      </c>
      <c r="G26" s="185">
        <f>Tabl.1!G21</f>
        <v>4135</v>
      </c>
    </row>
    <row r="27" spans="1:7" ht="16.5">
      <c r="A27" s="195"/>
      <c r="B27" s="190" t="s">
        <v>122</v>
      </c>
      <c r="C27" s="192"/>
      <c r="D27" s="187"/>
      <c r="E27" s="214"/>
      <c r="F27" s="192"/>
      <c r="G27" s="192"/>
    </row>
    <row r="28" spans="1:7" ht="16.5">
      <c r="A28" s="195">
        <v>15</v>
      </c>
      <c r="B28" s="193" t="s">
        <v>163</v>
      </c>
      <c r="C28" s="192">
        <v>9182</v>
      </c>
      <c r="D28" s="187">
        <v>230</v>
      </c>
      <c r="E28" s="214">
        <v>75.520390824129137</v>
      </c>
      <c r="F28" s="192">
        <v>6174</v>
      </c>
      <c r="G28" s="192">
        <v>1619</v>
      </c>
    </row>
    <row r="29" spans="1:7" ht="16.5">
      <c r="A29" s="195">
        <v>16</v>
      </c>
      <c r="B29" s="193" t="s">
        <v>164</v>
      </c>
      <c r="C29" s="192">
        <v>13798</v>
      </c>
      <c r="D29" s="187">
        <v>228</v>
      </c>
      <c r="E29" s="214">
        <v>64.162622212843772</v>
      </c>
      <c r="F29" s="192">
        <v>9308</v>
      </c>
      <c r="G29" s="192">
        <v>2516</v>
      </c>
    </row>
    <row r="30" spans="1:7" ht="16.5">
      <c r="A30" s="195"/>
      <c r="B30" s="190"/>
      <c r="C30" s="192"/>
      <c r="D30" s="187"/>
      <c r="E30" s="214"/>
      <c r="F30" s="192"/>
      <c r="G30" s="192"/>
    </row>
    <row r="31" spans="1:7" ht="16.5">
      <c r="A31" s="195">
        <v>17</v>
      </c>
      <c r="B31" s="189" t="s">
        <v>165</v>
      </c>
      <c r="C31" s="185">
        <f>Tabl.1!B22</f>
        <v>27908</v>
      </c>
      <c r="D31" s="185">
        <v>131</v>
      </c>
      <c r="E31" s="213">
        <f>Tabl.3!B19</f>
        <v>69.670364379882798</v>
      </c>
      <c r="F31" s="185">
        <f>Tabl.1!F22</f>
        <v>17984</v>
      </c>
      <c r="G31" s="185">
        <f>Tabl.1!G22</f>
        <v>3944</v>
      </c>
    </row>
    <row r="32" spans="1:7" ht="16.5">
      <c r="A32" s="195"/>
      <c r="B32" s="190" t="s">
        <v>138</v>
      </c>
      <c r="C32" s="192"/>
      <c r="D32" s="187"/>
      <c r="E32" s="214"/>
      <c r="F32" s="192"/>
      <c r="G32" s="192"/>
    </row>
    <row r="33" spans="1:7" ht="16.5">
      <c r="A33" s="195">
        <v>18</v>
      </c>
      <c r="B33" s="193" t="s">
        <v>166</v>
      </c>
      <c r="C33" s="192">
        <v>5711</v>
      </c>
      <c r="D33" s="187">
        <v>118</v>
      </c>
      <c r="E33" s="214">
        <v>73.999309868875088</v>
      </c>
      <c r="F33" s="192">
        <v>3468</v>
      </c>
      <c r="G33" s="192">
        <v>1004</v>
      </c>
    </row>
    <row r="34" spans="1:7" ht="16.5">
      <c r="A34" s="195">
        <v>19</v>
      </c>
      <c r="B34" s="193" t="s">
        <v>167</v>
      </c>
      <c r="C34" s="192">
        <v>4796</v>
      </c>
      <c r="D34" s="187">
        <v>121</v>
      </c>
      <c r="E34" s="214">
        <v>75.200989486703776</v>
      </c>
      <c r="F34" s="192">
        <v>2942</v>
      </c>
      <c r="G34" s="192">
        <v>702</v>
      </c>
    </row>
    <row r="35" spans="1:7" ht="16.5">
      <c r="A35" s="195">
        <v>20</v>
      </c>
      <c r="B35" s="193" t="s">
        <v>168</v>
      </c>
      <c r="C35" s="192">
        <v>8302</v>
      </c>
      <c r="D35" s="187">
        <v>132</v>
      </c>
      <c r="E35" s="214">
        <v>60.542276132714946</v>
      </c>
      <c r="F35" s="192">
        <v>5630</v>
      </c>
      <c r="G35" s="192">
        <v>1088</v>
      </c>
    </row>
    <row r="36" spans="1:7" ht="16.5">
      <c r="A36" s="195">
        <v>21</v>
      </c>
      <c r="B36" s="193" t="s">
        <v>169</v>
      </c>
      <c r="C36" s="192">
        <v>9099</v>
      </c>
      <c r="D36" s="187">
        <v>147</v>
      </c>
      <c r="E36" s="214">
        <v>72.374006748666588</v>
      </c>
      <c r="F36" s="192">
        <v>5944</v>
      </c>
      <c r="G36" s="192">
        <v>1150</v>
      </c>
    </row>
    <row r="37" spans="1:7" ht="16.5">
      <c r="A37" s="195"/>
      <c r="B37" s="190"/>
      <c r="C37" s="192"/>
      <c r="D37" s="187"/>
      <c r="E37" s="214"/>
      <c r="F37" s="192"/>
      <c r="G37" s="192"/>
    </row>
    <row r="38" spans="1:7" ht="16.5">
      <c r="A38" s="195">
        <v>22</v>
      </c>
      <c r="B38" s="189" t="s">
        <v>170</v>
      </c>
      <c r="C38" s="185">
        <f>Tabl.1!B23</f>
        <v>18512</v>
      </c>
      <c r="D38" s="185">
        <v>155</v>
      </c>
      <c r="E38" s="213">
        <f>Tabl.3!B20</f>
        <v>65.640533447265597</v>
      </c>
      <c r="F38" s="185">
        <f>Tabl.1!F23</f>
        <v>12410</v>
      </c>
      <c r="G38" s="185">
        <f>Tabl.1!G23</f>
        <v>2355</v>
      </c>
    </row>
    <row r="39" spans="1:7" ht="16.5">
      <c r="A39" s="195"/>
      <c r="B39" s="190" t="s">
        <v>122</v>
      </c>
      <c r="C39" s="192"/>
      <c r="D39" s="187"/>
      <c r="E39" s="214"/>
      <c r="F39" s="192"/>
      <c r="G39" s="192"/>
    </row>
    <row r="40" spans="1:7" ht="16.5">
      <c r="A40" s="195">
        <v>23</v>
      </c>
      <c r="B40" s="193" t="s">
        <v>171</v>
      </c>
      <c r="C40" s="192">
        <v>8108</v>
      </c>
      <c r="D40" s="187">
        <v>159</v>
      </c>
      <c r="E40" s="214">
        <v>59.004999390318254</v>
      </c>
      <c r="F40" s="192">
        <v>5918</v>
      </c>
      <c r="G40" s="192">
        <v>889</v>
      </c>
    </row>
    <row r="41" spans="1:7" ht="16.5">
      <c r="A41" s="195">
        <v>24</v>
      </c>
      <c r="B41" s="193" t="s">
        <v>172</v>
      </c>
      <c r="C41" s="192">
        <v>5582</v>
      </c>
      <c r="D41" s="187">
        <v>137</v>
      </c>
      <c r="E41" s="214">
        <v>71.805777068934958</v>
      </c>
      <c r="F41" s="192">
        <v>3575</v>
      </c>
      <c r="G41" s="192">
        <v>559</v>
      </c>
    </row>
    <row r="42" spans="1:7" ht="16.5">
      <c r="A42" s="195">
        <v>25</v>
      </c>
      <c r="B42" s="193" t="s">
        <v>173</v>
      </c>
      <c r="C42" s="192">
        <v>4822</v>
      </c>
      <c r="D42" s="187">
        <v>175</v>
      </c>
      <c r="E42" s="214">
        <v>69.673310047257033</v>
      </c>
      <c r="F42" s="192">
        <v>2917</v>
      </c>
      <c r="G42" s="192">
        <v>907</v>
      </c>
    </row>
    <row r="43" spans="1:7" ht="16.5">
      <c r="A43" s="195"/>
      <c r="B43" s="190"/>
      <c r="C43" s="192"/>
      <c r="D43" s="187"/>
      <c r="E43" s="214"/>
      <c r="F43" s="192"/>
      <c r="G43" s="192"/>
    </row>
    <row r="44" spans="1:7" ht="16.5">
      <c r="A44" s="195">
        <v>26</v>
      </c>
      <c r="B44" s="189" t="s">
        <v>174</v>
      </c>
      <c r="C44" s="185">
        <f>Tabl.1!B24</f>
        <v>54739</v>
      </c>
      <c r="D44" s="185">
        <v>238</v>
      </c>
      <c r="E44" s="213">
        <f>Tabl.3!B21</f>
        <v>62.220623016357401</v>
      </c>
      <c r="F44" s="185">
        <f>Tabl.1!F24</f>
        <v>38396</v>
      </c>
      <c r="G44" s="185">
        <f>Tabl.1!G24</f>
        <v>10598</v>
      </c>
    </row>
    <row r="45" spans="1:7" ht="16.5">
      <c r="A45" s="195"/>
      <c r="B45" s="190" t="s">
        <v>122</v>
      </c>
      <c r="C45" s="192"/>
      <c r="D45" s="187"/>
      <c r="E45" s="214"/>
      <c r="F45" s="192"/>
      <c r="G45" s="192"/>
    </row>
    <row r="46" spans="1:7" ht="16.5">
      <c r="A46" s="195">
        <v>27</v>
      </c>
      <c r="B46" s="193" t="s">
        <v>175</v>
      </c>
      <c r="C46" s="192">
        <v>11544</v>
      </c>
      <c r="D46" s="187">
        <v>207</v>
      </c>
      <c r="E46" s="214">
        <v>65.908313376667806</v>
      </c>
      <c r="F46" s="192">
        <v>8268</v>
      </c>
      <c r="G46" s="192">
        <v>1954</v>
      </c>
    </row>
    <row r="47" spans="1:7" ht="16.5">
      <c r="A47" s="195">
        <v>28</v>
      </c>
      <c r="B47" s="193" t="s">
        <v>176</v>
      </c>
      <c r="C47" s="192">
        <v>10302</v>
      </c>
      <c r="D47" s="187">
        <v>211</v>
      </c>
      <c r="E47" s="214">
        <v>70.950365525202002</v>
      </c>
      <c r="F47" s="192">
        <v>6886</v>
      </c>
      <c r="G47" s="192">
        <v>1897</v>
      </c>
    </row>
    <row r="48" spans="1:7" ht="16.5">
      <c r="A48" s="195">
        <v>29</v>
      </c>
      <c r="B48" s="193" t="s">
        <v>177</v>
      </c>
      <c r="C48" s="192">
        <v>10172</v>
      </c>
      <c r="D48" s="187">
        <v>201</v>
      </c>
      <c r="E48" s="214">
        <v>69.126798910929594</v>
      </c>
      <c r="F48" s="192">
        <v>7156</v>
      </c>
      <c r="G48" s="192">
        <v>1547</v>
      </c>
    </row>
    <row r="49" spans="1:9" ht="16.5">
      <c r="A49" s="195">
        <v>30</v>
      </c>
      <c r="B49" s="193" t="s">
        <v>178</v>
      </c>
      <c r="C49" s="192">
        <v>22721</v>
      </c>
      <c r="D49" s="187">
        <v>304</v>
      </c>
      <c r="E49" s="214">
        <v>53.371053427201659</v>
      </c>
      <c r="F49" s="192">
        <v>16086</v>
      </c>
      <c r="G49" s="192">
        <v>5200</v>
      </c>
    </row>
    <row r="50" spans="1:9" ht="12.75">
      <c r="A50" s="708" t="s">
        <v>219</v>
      </c>
      <c r="B50" s="708"/>
      <c r="C50" s="708"/>
      <c r="D50" s="708"/>
      <c r="E50" s="708"/>
      <c r="F50" s="708"/>
      <c r="G50" s="708"/>
      <c r="H50" s="708"/>
    </row>
    <row r="51" spans="1:9" ht="15">
      <c r="A51" s="734" t="s">
        <v>147</v>
      </c>
      <c r="B51" s="734"/>
      <c r="C51" s="734"/>
      <c r="D51" s="734"/>
      <c r="E51" s="734"/>
      <c r="F51" s="734"/>
      <c r="G51" s="734"/>
      <c r="H51" s="734"/>
      <c r="I51" s="734"/>
    </row>
    <row r="52" spans="1:9" ht="15">
      <c r="A52" s="734" t="s">
        <v>148</v>
      </c>
      <c r="B52" s="734"/>
      <c r="C52" s="734"/>
      <c r="D52" s="734"/>
      <c r="E52" s="734"/>
      <c r="F52" s="734"/>
      <c r="G52" s="734"/>
      <c r="H52" s="734"/>
      <c r="I52" s="734"/>
    </row>
  </sheetData>
  <mergeCells count="15">
    <mergeCell ref="F7:F8"/>
    <mergeCell ref="G7:G8"/>
    <mergeCell ref="A51:I51"/>
    <mergeCell ref="A52:I52"/>
    <mergeCell ref="B1:F1"/>
    <mergeCell ref="B2:E2"/>
    <mergeCell ref="A4:A8"/>
    <mergeCell ref="B4:B8"/>
    <mergeCell ref="C4:G4"/>
    <mergeCell ref="C5:E6"/>
    <mergeCell ref="F5:G6"/>
    <mergeCell ref="C7:C8"/>
    <mergeCell ref="D7:D8"/>
    <mergeCell ref="E7:E8"/>
    <mergeCell ref="A50:H50"/>
  </mergeCells>
  <pageMargins left="0.7" right="0.7" top="0.75" bottom="0.75" header="0.3" footer="0.3"/>
  <pageSetup paperSize="9" scale="7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9"/>
  <sheetViews>
    <sheetView topLeftCell="A22" workbookViewId="0">
      <selection activeCell="L46" sqref="L46"/>
    </sheetView>
  </sheetViews>
  <sheetFormatPr defaultRowHeight="15.75"/>
  <cols>
    <col min="1" max="1" width="4.85546875" style="217" customWidth="1"/>
    <col min="2" max="2" width="29.7109375" style="218" customWidth="1"/>
    <col min="3" max="3" width="12.7109375" style="207" customWidth="1"/>
    <col min="4" max="7" width="13.42578125" style="207" customWidth="1"/>
  </cols>
  <sheetData>
    <row r="1" spans="1:7">
      <c r="A1" s="174" t="s">
        <v>106</v>
      </c>
      <c r="B1" s="735" t="s">
        <v>179</v>
      </c>
      <c r="C1" s="735"/>
      <c r="D1" s="735"/>
      <c r="E1" s="735"/>
      <c r="F1" s="735"/>
      <c r="G1" s="175"/>
    </row>
    <row r="2" spans="1:7">
      <c r="A2" s="176" t="s">
        <v>108</v>
      </c>
      <c r="B2" s="736" t="s">
        <v>180</v>
      </c>
      <c r="C2" s="736"/>
      <c r="D2" s="736"/>
      <c r="E2" s="736"/>
      <c r="F2" s="175"/>
      <c r="G2" s="175"/>
    </row>
    <row r="3" spans="1:7">
      <c r="A3" s="211"/>
      <c r="B3" s="212" t="s">
        <v>3</v>
      </c>
      <c r="C3" s="208"/>
      <c r="D3" s="208"/>
      <c r="E3" s="208"/>
      <c r="F3" s="208"/>
      <c r="G3" s="208"/>
    </row>
    <row r="4" spans="1:7" ht="70.5" customHeight="1">
      <c r="A4" s="737" t="s">
        <v>110</v>
      </c>
      <c r="B4" s="732" t="s">
        <v>111</v>
      </c>
      <c r="C4" s="741" t="s">
        <v>112</v>
      </c>
      <c r="D4" s="741"/>
      <c r="E4" s="741"/>
      <c r="F4" s="741"/>
      <c r="G4" s="742"/>
    </row>
    <row r="5" spans="1:7" ht="35.25" customHeight="1">
      <c r="A5" s="738"/>
      <c r="B5" s="740"/>
      <c r="C5" s="730" t="s">
        <v>113</v>
      </c>
      <c r="D5" s="743"/>
      <c r="E5" s="737"/>
      <c r="F5" s="730" t="s">
        <v>114</v>
      </c>
      <c r="G5" s="737"/>
    </row>
    <row r="6" spans="1:7" ht="12.75">
      <c r="A6" s="738"/>
      <c r="B6" s="740"/>
      <c r="C6" s="731"/>
      <c r="D6" s="744"/>
      <c r="E6" s="739"/>
      <c r="F6" s="731"/>
      <c r="G6" s="739"/>
    </row>
    <row r="7" spans="1:7" ht="23.25" customHeight="1">
      <c r="A7" s="738"/>
      <c r="B7" s="740"/>
      <c r="C7" s="738" t="s">
        <v>115</v>
      </c>
      <c r="D7" s="740" t="s">
        <v>116</v>
      </c>
      <c r="E7" s="740" t="s">
        <v>117</v>
      </c>
      <c r="F7" s="730" t="s">
        <v>118</v>
      </c>
      <c r="G7" s="732" t="s">
        <v>119</v>
      </c>
    </row>
    <row r="8" spans="1:7" ht="53.25" customHeight="1">
      <c r="A8" s="739"/>
      <c r="B8" s="733"/>
      <c r="C8" s="739"/>
      <c r="D8" s="733"/>
      <c r="E8" s="733"/>
      <c r="F8" s="731"/>
      <c r="G8" s="733"/>
    </row>
    <row r="9" spans="1:7" ht="16.5">
      <c r="A9" s="195">
        <v>1</v>
      </c>
      <c r="B9" s="189" t="s">
        <v>181</v>
      </c>
      <c r="C9" s="185">
        <f>Tabl.1!B25</f>
        <v>131368</v>
      </c>
      <c r="D9" s="185">
        <v>286</v>
      </c>
      <c r="E9" s="213">
        <f>Tabl.3!B22</f>
        <v>68.725593566894503</v>
      </c>
      <c r="F9" s="185">
        <f>Tabl.1!F25</f>
        <v>83362</v>
      </c>
      <c r="G9" s="185">
        <f>Tabl.1!G25</f>
        <v>33678</v>
      </c>
    </row>
    <row r="10" spans="1:7" ht="16.5">
      <c r="A10" s="195"/>
      <c r="B10" s="190" t="s">
        <v>122</v>
      </c>
      <c r="C10" s="192"/>
      <c r="D10" s="187"/>
      <c r="E10" s="214"/>
      <c r="F10" s="192"/>
      <c r="G10" s="192"/>
    </row>
    <row r="11" spans="1:7" ht="16.5">
      <c r="A11" s="195">
        <v>2</v>
      </c>
      <c r="B11" s="193" t="s">
        <v>182</v>
      </c>
      <c r="C11" s="192">
        <v>15552</v>
      </c>
      <c r="D11" s="187">
        <v>234</v>
      </c>
      <c r="E11" s="214">
        <v>72.189386717508739</v>
      </c>
      <c r="F11" s="192">
        <v>9508</v>
      </c>
      <c r="G11" s="192">
        <v>4014</v>
      </c>
    </row>
    <row r="12" spans="1:7" ht="16.5">
      <c r="A12" s="195">
        <v>3</v>
      </c>
      <c r="B12" s="193" t="s">
        <v>183</v>
      </c>
      <c r="C12" s="192">
        <v>13121</v>
      </c>
      <c r="D12" s="187">
        <v>295</v>
      </c>
      <c r="E12" s="214">
        <v>73.573210371154289</v>
      </c>
      <c r="F12" s="192">
        <v>8040</v>
      </c>
      <c r="G12" s="192">
        <v>3747</v>
      </c>
    </row>
    <row r="13" spans="1:7" ht="16.5">
      <c r="A13" s="195">
        <v>4</v>
      </c>
      <c r="B13" s="193" t="s">
        <v>184</v>
      </c>
      <c r="C13" s="192">
        <v>9817</v>
      </c>
      <c r="D13" s="187">
        <v>187</v>
      </c>
      <c r="E13" s="214">
        <v>74.927025666834425</v>
      </c>
      <c r="F13" s="192">
        <v>6149</v>
      </c>
      <c r="G13" s="192">
        <v>1889</v>
      </c>
    </row>
    <row r="14" spans="1:7" ht="16.5">
      <c r="A14" s="195">
        <v>5</v>
      </c>
      <c r="B14" s="193" t="s">
        <v>185</v>
      </c>
      <c r="C14" s="192">
        <v>14212</v>
      </c>
      <c r="D14" s="187">
        <v>297</v>
      </c>
      <c r="E14" s="214">
        <v>60.783224552145533</v>
      </c>
      <c r="F14" s="192">
        <v>10464</v>
      </c>
      <c r="G14" s="192">
        <v>2279</v>
      </c>
    </row>
    <row r="15" spans="1:7" ht="16.5">
      <c r="A15" s="195">
        <v>6</v>
      </c>
      <c r="B15" s="193" t="s">
        <v>186</v>
      </c>
      <c r="C15" s="192">
        <v>32684</v>
      </c>
      <c r="D15" s="187">
        <v>436</v>
      </c>
      <c r="E15" s="214">
        <v>62.911120396346924</v>
      </c>
      <c r="F15" s="192">
        <v>21571</v>
      </c>
      <c r="G15" s="192">
        <v>8674</v>
      </c>
    </row>
    <row r="16" spans="1:7" ht="16.5">
      <c r="A16" s="195">
        <v>7</v>
      </c>
      <c r="B16" s="193" t="s">
        <v>187</v>
      </c>
      <c r="C16" s="192">
        <v>13547</v>
      </c>
      <c r="D16" s="187">
        <v>212</v>
      </c>
      <c r="E16" s="214">
        <v>70.811556329849012</v>
      </c>
      <c r="F16" s="192">
        <v>8616</v>
      </c>
      <c r="G16" s="192">
        <v>2883</v>
      </c>
    </row>
    <row r="17" spans="1:7" ht="16.5">
      <c r="A17" s="195">
        <v>8</v>
      </c>
      <c r="B17" s="193" t="s">
        <v>188</v>
      </c>
      <c r="C17" s="192">
        <v>22578</v>
      </c>
      <c r="D17" s="187">
        <v>323</v>
      </c>
      <c r="E17" s="214">
        <v>71.055569870308346</v>
      </c>
      <c r="F17" s="192">
        <v>13476</v>
      </c>
      <c r="G17" s="192">
        <v>7033</v>
      </c>
    </row>
    <row r="18" spans="1:7" ht="16.5">
      <c r="A18" s="195">
        <v>9</v>
      </c>
      <c r="B18" s="193" t="s">
        <v>189</v>
      </c>
      <c r="C18" s="192">
        <v>9857</v>
      </c>
      <c r="D18" s="187">
        <v>251</v>
      </c>
      <c r="E18" s="214">
        <v>73.298846000795862</v>
      </c>
      <c r="F18" s="192">
        <v>5538</v>
      </c>
      <c r="G18" s="192">
        <v>3159</v>
      </c>
    </row>
    <row r="19" spans="1:7" ht="16.5">
      <c r="A19" s="215"/>
      <c r="B19" s="216"/>
      <c r="C19" s="192"/>
      <c r="D19" s="187"/>
      <c r="E19" s="214"/>
      <c r="F19" s="192"/>
      <c r="G19" s="192"/>
    </row>
    <row r="20" spans="1:7" ht="16.5">
      <c r="A20" s="195">
        <v>10</v>
      </c>
      <c r="B20" s="189" t="s">
        <v>190</v>
      </c>
      <c r="C20" s="185">
        <f>Tabl.1!B26</f>
        <v>25477</v>
      </c>
      <c r="D20" s="185">
        <v>201</v>
      </c>
      <c r="E20" s="213">
        <f>Tabl.3!B23</f>
        <v>72.343574523925795</v>
      </c>
      <c r="F20" s="185">
        <f>Tabl.1!F26</f>
        <v>14710</v>
      </c>
      <c r="G20" s="185">
        <f>Tabl.1!G26</f>
        <v>7425</v>
      </c>
    </row>
    <row r="21" spans="1:7" ht="16.5">
      <c r="A21" s="195"/>
      <c r="B21" s="190" t="s">
        <v>122</v>
      </c>
      <c r="C21" s="187"/>
      <c r="D21" s="187"/>
      <c r="E21" s="219"/>
      <c r="F21" s="187"/>
      <c r="G21" s="187"/>
    </row>
    <row r="22" spans="1:7" ht="16.5">
      <c r="A22" s="195">
        <v>11</v>
      </c>
      <c r="B22" s="193" t="s">
        <v>191</v>
      </c>
      <c r="C22" s="192">
        <v>16721</v>
      </c>
      <c r="D22" s="187">
        <v>216</v>
      </c>
      <c r="E22" s="214">
        <v>66.996328319317783</v>
      </c>
      <c r="F22" s="192">
        <v>10986</v>
      </c>
      <c r="G22" s="192">
        <v>3709</v>
      </c>
    </row>
    <row r="23" spans="1:7" ht="16.5">
      <c r="A23" s="195">
        <v>12</v>
      </c>
      <c r="B23" s="193" t="s">
        <v>192</v>
      </c>
      <c r="C23" s="192">
        <v>8756</v>
      </c>
      <c r="D23" s="187">
        <v>179</v>
      </c>
      <c r="E23" s="214">
        <v>82.60770717289985</v>
      </c>
      <c r="F23" s="192">
        <v>3724</v>
      </c>
      <c r="G23" s="192">
        <v>3716</v>
      </c>
    </row>
    <row r="24" spans="1:7" ht="16.5">
      <c r="A24" s="195"/>
      <c r="B24" s="190"/>
      <c r="C24" s="192"/>
      <c r="D24" s="187"/>
      <c r="E24" s="214"/>
      <c r="F24" s="192"/>
      <c r="G24" s="192"/>
    </row>
    <row r="25" spans="1:7" ht="16.5">
      <c r="A25" s="195">
        <v>13</v>
      </c>
      <c r="B25" s="189" t="s">
        <v>193</v>
      </c>
      <c r="C25" s="185">
        <f>Tabl.1!B27</f>
        <v>30467</v>
      </c>
      <c r="D25" s="185">
        <v>211</v>
      </c>
      <c r="E25" s="213">
        <f>Tabl.3!B24</f>
        <v>68.425460815429702</v>
      </c>
      <c r="F25" s="185">
        <f>Tabl.1!F27</f>
        <v>20818</v>
      </c>
      <c r="G25" s="185">
        <f>Tabl.1!G27</f>
        <v>4848</v>
      </c>
    </row>
    <row r="26" spans="1:7" ht="16.5">
      <c r="A26" s="195"/>
      <c r="B26" s="190" t="s">
        <v>138</v>
      </c>
      <c r="C26" s="187"/>
      <c r="D26" s="187"/>
      <c r="E26" s="219"/>
      <c r="F26" s="187"/>
      <c r="G26" s="187"/>
    </row>
    <row r="27" spans="1:7" ht="16.5">
      <c r="A27" s="195">
        <v>14</v>
      </c>
      <c r="B27" s="193" t="s">
        <v>194</v>
      </c>
      <c r="C27" s="192">
        <v>11595</v>
      </c>
      <c r="D27" s="187">
        <v>217</v>
      </c>
      <c r="E27" s="214">
        <v>72.798253715053306</v>
      </c>
      <c r="F27" s="192">
        <v>7978</v>
      </c>
      <c r="G27" s="192">
        <v>1954</v>
      </c>
    </row>
    <row r="28" spans="1:7" ht="16.5">
      <c r="A28" s="195">
        <v>15</v>
      </c>
      <c r="B28" s="193" t="s">
        <v>195</v>
      </c>
      <c r="C28" s="192">
        <v>5419</v>
      </c>
      <c r="D28" s="187">
        <v>186</v>
      </c>
      <c r="E28" s="214">
        <v>70.537830446672743</v>
      </c>
      <c r="F28" s="192">
        <v>3583</v>
      </c>
      <c r="G28" s="192">
        <v>702</v>
      </c>
    </row>
    <row r="29" spans="1:7" ht="16.5">
      <c r="A29" s="195">
        <v>16</v>
      </c>
      <c r="B29" s="193" t="s">
        <v>196</v>
      </c>
      <c r="C29" s="192">
        <v>13453</v>
      </c>
      <c r="D29" s="187">
        <v>217</v>
      </c>
      <c r="E29" s="214">
        <v>63.760257913247365</v>
      </c>
      <c r="F29" s="192">
        <v>9257</v>
      </c>
      <c r="G29" s="192">
        <v>2192</v>
      </c>
    </row>
    <row r="30" spans="1:7" ht="16.5">
      <c r="A30" s="195"/>
      <c r="B30" s="190"/>
      <c r="C30" s="192"/>
      <c r="D30" s="187"/>
      <c r="E30" s="214"/>
      <c r="F30" s="192"/>
      <c r="G30" s="192"/>
    </row>
    <row r="31" spans="1:7" ht="16.5">
      <c r="A31" s="195">
        <v>17</v>
      </c>
      <c r="B31" s="189" t="s">
        <v>197</v>
      </c>
      <c r="C31" s="185">
        <f>Tabl.1!B28</f>
        <v>76459</v>
      </c>
      <c r="D31" s="185">
        <v>220</v>
      </c>
      <c r="E31" s="213">
        <f>Tabl.3!B25</f>
        <v>71.806678771972699</v>
      </c>
      <c r="F31" s="185">
        <f>Tabl.1!F28</f>
        <v>48974</v>
      </c>
      <c r="G31" s="185">
        <f>Tabl.1!G28</f>
        <v>16440</v>
      </c>
    </row>
    <row r="32" spans="1:7" ht="16.5">
      <c r="A32" s="195"/>
      <c r="B32" s="190" t="s">
        <v>122</v>
      </c>
      <c r="C32" s="234"/>
      <c r="D32" s="187"/>
      <c r="E32" s="234"/>
      <c r="F32" s="234"/>
      <c r="G32" s="234"/>
    </row>
    <row r="33" spans="1:9" ht="16.5">
      <c r="A33" s="195">
        <v>18</v>
      </c>
      <c r="B33" s="193" t="s">
        <v>198</v>
      </c>
      <c r="C33" s="192">
        <v>13980</v>
      </c>
      <c r="D33" s="220">
        <v>208</v>
      </c>
      <c r="E33" s="214">
        <v>81.511356399915087</v>
      </c>
      <c r="F33" s="192">
        <v>7221</v>
      </c>
      <c r="G33" s="192">
        <v>4037</v>
      </c>
    </row>
    <row r="34" spans="1:9">
      <c r="A34" s="195">
        <v>19</v>
      </c>
      <c r="B34" s="193" t="s">
        <v>199</v>
      </c>
      <c r="C34" s="220">
        <v>11316</v>
      </c>
      <c r="D34" s="220">
        <v>171</v>
      </c>
      <c r="E34" s="221">
        <v>79.670810716161796</v>
      </c>
      <c r="F34" s="220">
        <v>6396</v>
      </c>
      <c r="G34" s="220">
        <v>2488</v>
      </c>
    </row>
    <row r="35" spans="1:9">
      <c r="A35" s="195">
        <v>20</v>
      </c>
      <c r="B35" s="193" t="s">
        <v>200</v>
      </c>
      <c r="C35" s="220">
        <v>11250</v>
      </c>
      <c r="D35" s="220">
        <v>203</v>
      </c>
      <c r="E35" s="221">
        <v>88.505036225481533</v>
      </c>
      <c r="F35" s="220">
        <v>5499</v>
      </c>
      <c r="G35" s="220">
        <v>4216</v>
      </c>
    </row>
    <row r="36" spans="1:9">
      <c r="A36" s="195">
        <v>21</v>
      </c>
      <c r="B36" s="193" t="s">
        <v>201</v>
      </c>
      <c r="C36" s="220">
        <v>7035</v>
      </c>
      <c r="D36" s="220">
        <v>170</v>
      </c>
      <c r="E36" s="221">
        <v>80.199971834952819</v>
      </c>
      <c r="F36" s="220">
        <v>4364</v>
      </c>
      <c r="G36" s="220">
        <v>1239</v>
      </c>
    </row>
    <row r="37" spans="1:9">
      <c r="A37" s="195">
        <v>22</v>
      </c>
      <c r="B37" s="193" t="s">
        <v>202</v>
      </c>
      <c r="C37" s="220">
        <v>10672</v>
      </c>
      <c r="D37" s="220">
        <v>171</v>
      </c>
      <c r="E37" s="221">
        <v>70.079910797249582</v>
      </c>
      <c r="F37" s="220">
        <v>7429</v>
      </c>
      <c r="G37" s="220">
        <v>1508</v>
      </c>
    </row>
    <row r="38" spans="1:9">
      <c r="A38" s="195">
        <v>23</v>
      </c>
      <c r="B38" s="193" t="s">
        <v>203</v>
      </c>
      <c r="C38" s="220">
        <v>22206</v>
      </c>
      <c r="D38" s="220">
        <v>406</v>
      </c>
      <c r="E38" s="221">
        <v>51.39</v>
      </c>
      <c r="F38" s="220">
        <v>18065</v>
      </c>
      <c r="G38" s="220">
        <v>2952</v>
      </c>
    </row>
    <row r="39" spans="1:9" ht="16.5">
      <c r="A39" s="195"/>
      <c r="B39" s="190"/>
      <c r="C39" s="192"/>
      <c r="D39" s="187"/>
      <c r="E39" s="214"/>
      <c r="F39" s="192"/>
      <c r="G39" s="192"/>
    </row>
    <row r="40" spans="1:9" ht="16.5">
      <c r="A40" s="195">
        <v>24</v>
      </c>
      <c r="B40" s="189" t="s">
        <v>204</v>
      </c>
      <c r="C40" s="256">
        <f>Tabl.1!B29</f>
        <v>43563</v>
      </c>
      <c r="D40" s="185"/>
      <c r="E40" s="213">
        <f>Tabl.3!B26</f>
        <v>67.447814941406307</v>
      </c>
      <c r="F40" s="256">
        <f>Tabl.1!F29</f>
        <v>30162</v>
      </c>
      <c r="G40" s="256">
        <f>Tabl.1!G29</f>
        <v>6770</v>
      </c>
    </row>
    <row r="41" spans="1:9" ht="16.5">
      <c r="A41" s="195"/>
      <c r="B41" s="190" t="s">
        <v>122</v>
      </c>
      <c r="C41" s="257"/>
      <c r="D41" s="187"/>
      <c r="E41" s="219"/>
      <c r="F41" s="257"/>
      <c r="G41" s="257"/>
    </row>
    <row r="42" spans="1:9" ht="16.5">
      <c r="A42" s="195">
        <v>25</v>
      </c>
      <c r="B42" s="193" t="s">
        <v>205</v>
      </c>
      <c r="C42" s="257">
        <v>14981</v>
      </c>
      <c r="D42" s="187"/>
      <c r="E42" s="214">
        <v>71.263913587565042</v>
      </c>
      <c r="F42" s="257">
        <v>9407</v>
      </c>
      <c r="G42" s="257">
        <v>2818</v>
      </c>
    </row>
    <row r="43" spans="1:9" ht="16.5">
      <c r="A43" s="195">
        <v>26</v>
      </c>
      <c r="B43" s="193" t="s">
        <v>206</v>
      </c>
      <c r="C43" s="257">
        <v>7998</v>
      </c>
      <c r="D43" s="187"/>
      <c r="E43" s="214">
        <v>68.819461595455664</v>
      </c>
      <c r="F43" s="257">
        <v>5508</v>
      </c>
      <c r="G43" s="257">
        <v>1144</v>
      </c>
    </row>
    <row r="44" spans="1:9" ht="16.5">
      <c r="A44" s="195">
        <v>27</v>
      </c>
      <c r="B44" s="193" t="s">
        <v>207</v>
      </c>
      <c r="C44" s="257">
        <v>13892</v>
      </c>
      <c r="D44" s="187"/>
      <c r="E44" s="214">
        <v>61.51</v>
      </c>
      <c r="F44" s="257">
        <v>10353</v>
      </c>
      <c r="G44" s="257">
        <v>2365</v>
      </c>
    </row>
    <row r="45" spans="1:9" ht="16.5">
      <c r="A45" s="195">
        <v>28</v>
      </c>
      <c r="B45" s="193" t="s">
        <v>208</v>
      </c>
      <c r="C45" s="257">
        <v>20584</v>
      </c>
      <c r="D45" s="187"/>
      <c r="E45" s="214">
        <v>64.134919873332692</v>
      </c>
      <c r="F45" s="257">
        <v>15247</v>
      </c>
      <c r="G45" s="257">
        <v>2808</v>
      </c>
    </row>
    <row r="46" spans="1:9" ht="12.75">
      <c r="A46" s="708" t="s">
        <v>219</v>
      </c>
      <c r="B46" s="708"/>
      <c r="C46" s="708"/>
      <c r="D46" s="708"/>
      <c r="E46" s="708"/>
      <c r="F46" s="708"/>
      <c r="G46" s="708"/>
      <c r="H46" s="708"/>
    </row>
    <row r="47" spans="1:9" ht="15">
      <c r="A47" s="734" t="s">
        <v>147</v>
      </c>
      <c r="B47" s="734"/>
      <c r="C47" s="734"/>
      <c r="D47" s="734"/>
      <c r="E47" s="734"/>
      <c r="F47" s="734"/>
      <c r="G47" s="734"/>
      <c r="H47" s="734"/>
      <c r="I47" s="734"/>
    </row>
    <row r="48" spans="1:9" ht="15">
      <c r="A48" s="734" t="s">
        <v>148</v>
      </c>
      <c r="B48" s="734"/>
      <c r="C48" s="734"/>
      <c r="D48" s="734"/>
      <c r="E48" s="734"/>
      <c r="F48" s="734"/>
      <c r="G48" s="734"/>
      <c r="H48" s="734"/>
      <c r="I48" s="734"/>
    </row>
    <row r="49" spans="1:7" ht="12.75">
      <c r="A49" s="209"/>
      <c r="B49" s="210"/>
      <c r="C49" s="210"/>
      <c r="D49" s="210"/>
      <c r="E49" s="210"/>
      <c r="F49" s="210"/>
      <c r="G49" s="210"/>
    </row>
  </sheetData>
  <mergeCells count="15">
    <mergeCell ref="F7:F8"/>
    <mergeCell ref="G7:G8"/>
    <mergeCell ref="A47:I47"/>
    <mergeCell ref="A48:I48"/>
    <mergeCell ref="B1:F1"/>
    <mergeCell ref="B2:E2"/>
    <mergeCell ref="A4:A8"/>
    <mergeCell ref="B4:B8"/>
    <mergeCell ref="C4:G4"/>
    <mergeCell ref="C5:E6"/>
    <mergeCell ref="F5:G6"/>
    <mergeCell ref="C7:C8"/>
    <mergeCell ref="D7:D8"/>
    <mergeCell ref="E7:E8"/>
    <mergeCell ref="A46:H46"/>
  </mergeCells>
  <pageMargins left="0.7" right="0.7" top="0.75" bottom="0.75" header="0.3" footer="0.3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33"/>
  <sheetViews>
    <sheetView topLeftCell="A115" zoomScale="90" zoomScaleNormal="90" workbookViewId="0">
      <selection activeCell="L46" sqref="L46"/>
    </sheetView>
  </sheetViews>
  <sheetFormatPr defaultRowHeight="12.75"/>
  <cols>
    <col min="1" max="1" width="4.85546875" style="207" customWidth="1"/>
    <col min="2" max="2" width="28.5703125" style="207" customWidth="1"/>
    <col min="3" max="5" width="12.7109375" style="207" customWidth="1"/>
    <col min="6" max="6" width="12.5703125" style="207" customWidth="1"/>
    <col min="7" max="7" width="12.7109375" style="207" customWidth="1"/>
  </cols>
  <sheetData>
    <row r="1" spans="1:7" ht="15.75">
      <c r="A1" s="174" t="s">
        <v>106</v>
      </c>
      <c r="B1" s="735" t="s">
        <v>107</v>
      </c>
      <c r="C1" s="735"/>
      <c r="D1" s="735"/>
      <c r="E1" s="735"/>
      <c r="F1" s="735"/>
      <c r="G1" s="175"/>
    </row>
    <row r="2" spans="1:7" ht="15.75">
      <c r="A2" s="176" t="s">
        <v>108</v>
      </c>
      <c r="B2" s="736" t="s">
        <v>109</v>
      </c>
      <c r="C2" s="736"/>
      <c r="D2" s="736"/>
      <c r="E2" s="736"/>
      <c r="F2" s="175"/>
      <c r="G2" s="175"/>
    </row>
    <row r="3" spans="1:7" ht="15.75">
      <c r="A3" s="177"/>
      <c r="B3" s="178" t="s">
        <v>3</v>
      </c>
      <c r="C3" s="179"/>
      <c r="D3" s="179"/>
      <c r="E3" s="179"/>
      <c r="F3" s="179"/>
      <c r="G3" s="179"/>
    </row>
    <row r="4" spans="1:7" ht="62.25" customHeight="1">
      <c r="A4" s="737" t="s">
        <v>110</v>
      </c>
      <c r="B4" s="732" t="s">
        <v>111</v>
      </c>
      <c r="C4" s="741" t="s">
        <v>112</v>
      </c>
      <c r="D4" s="741"/>
      <c r="E4" s="741"/>
      <c r="F4" s="741"/>
      <c r="G4" s="742"/>
    </row>
    <row r="5" spans="1:7" ht="24.75" customHeight="1">
      <c r="A5" s="738"/>
      <c r="B5" s="740"/>
      <c r="C5" s="730" t="s">
        <v>113</v>
      </c>
      <c r="D5" s="743"/>
      <c r="E5" s="737"/>
      <c r="F5" s="730" t="s">
        <v>114</v>
      </c>
      <c r="G5" s="737"/>
    </row>
    <row r="6" spans="1:7" ht="19.5" customHeight="1">
      <c r="A6" s="738"/>
      <c r="B6" s="740"/>
      <c r="C6" s="731"/>
      <c r="D6" s="744"/>
      <c r="E6" s="739"/>
      <c r="F6" s="731"/>
      <c r="G6" s="739"/>
    </row>
    <row r="7" spans="1:7" ht="108.75" customHeight="1">
      <c r="A7" s="738"/>
      <c r="B7" s="740"/>
      <c r="C7" s="738" t="s">
        <v>115</v>
      </c>
      <c r="D7" s="732" t="s">
        <v>116</v>
      </c>
      <c r="E7" s="740" t="s">
        <v>117</v>
      </c>
      <c r="F7" s="730" t="s">
        <v>118</v>
      </c>
      <c r="G7" s="732" t="s">
        <v>119</v>
      </c>
    </row>
    <row r="8" spans="1:7" ht="132" customHeight="1">
      <c r="A8" s="739"/>
      <c r="B8" s="733"/>
      <c r="C8" s="739"/>
      <c r="D8" s="733"/>
      <c r="E8" s="733"/>
      <c r="F8" s="731"/>
      <c r="G8" s="733"/>
    </row>
    <row r="9" spans="1:7" ht="16.5">
      <c r="A9" s="222">
        <v>1</v>
      </c>
      <c r="B9" s="223" t="s">
        <v>209</v>
      </c>
      <c r="C9" s="182">
        <f>[1]Tabl.1!B10</f>
        <v>867856</v>
      </c>
      <c r="D9" s="183">
        <v>226</v>
      </c>
      <c r="E9" s="184">
        <f>[1]Tabl.2!B10</f>
        <v>65.17919921875</v>
      </c>
      <c r="F9" s="182">
        <f>[1]Tabl.1!F10</f>
        <v>589157</v>
      </c>
      <c r="G9" s="185">
        <f>[1]Tabl.1!G10</f>
        <v>161119</v>
      </c>
    </row>
    <row r="10" spans="1:7" ht="16.5">
      <c r="A10" s="224"/>
      <c r="B10" s="223"/>
      <c r="C10" s="186"/>
      <c r="D10" s="187"/>
      <c r="E10" s="184"/>
      <c r="F10" s="182"/>
      <c r="G10" s="185"/>
    </row>
    <row r="11" spans="1:7" ht="16.5">
      <c r="A11" s="222">
        <v>2</v>
      </c>
      <c r="B11" s="223" t="s">
        <v>121</v>
      </c>
      <c r="C11" s="182">
        <f>[1]Tabl.1!B11</f>
        <v>83566</v>
      </c>
      <c r="D11" s="185">
        <v>287</v>
      </c>
      <c r="E11" s="184">
        <f>[1]Tabl.2!B11</f>
        <v>61.566562652587898</v>
      </c>
      <c r="F11" s="182">
        <f>[1]Tabl.1!F11</f>
        <v>61387</v>
      </c>
      <c r="G11" s="185">
        <f>[1]Tabl.1!G11</f>
        <v>12855</v>
      </c>
    </row>
    <row r="12" spans="1:7" ht="16.5">
      <c r="A12" s="222"/>
      <c r="B12" s="225" t="s">
        <v>122</v>
      </c>
      <c r="C12" s="186"/>
      <c r="D12" s="187"/>
      <c r="E12" s="191"/>
      <c r="F12" s="186"/>
      <c r="G12" s="192"/>
    </row>
    <row r="13" spans="1:7" ht="16.5">
      <c r="A13" s="222">
        <v>3</v>
      </c>
      <c r="B13" s="225" t="s">
        <v>123</v>
      </c>
      <c r="C13" s="186">
        <f>[1]przestępstwa!C13</f>
        <v>13472</v>
      </c>
      <c r="D13" s="187">
        <v>234</v>
      </c>
      <c r="E13" s="191">
        <f>[1]przestępstwa!E13</f>
        <v>67.321741671537112</v>
      </c>
      <c r="F13" s="186">
        <f>[1]przestępstwa!F13</f>
        <v>9937</v>
      </c>
      <c r="G13" s="192">
        <f>[1]przestępstwa!G13</f>
        <v>1420</v>
      </c>
    </row>
    <row r="14" spans="1:7" ht="16.5">
      <c r="A14" s="222">
        <v>4</v>
      </c>
      <c r="B14" s="225" t="s">
        <v>124</v>
      </c>
      <c r="C14" s="186">
        <f>[1]przestępstwa!C14</f>
        <v>14352</v>
      </c>
      <c r="D14" s="187">
        <v>317</v>
      </c>
      <c r="E14" s="191">
        <f>[1]przestępstwa!E14</f>
        <v>66.634621987227902</v>
      </c>
      <c r="F14" s="186">
        <f>[1]przestępstwa!F14</f>
        <v>9526</v>
      </c>
      <c r="G14" s="192">
        <f>[1]przestępstwa!G14</f>
        <v>3175</v>
      </c>
    </row>
    <row r="15" spans="1:7" ht="16.5">
      <c r="A15" s="222">
        <v>5</v>
      </c>
      <c r="B15" s="225" t="s">
        <v>125</v>
      </c>
      <c r="C15" s="186">
        <f>[1]przestępstwa!C15</f>
        <v>18198</v>
      </c>
      <c r="D15" s="187">
        <v>271</v>
      </c>
      <c r="E15" s="191">
        <f>[1]przestępstwa!E15</f>
        <v>74.333351436485088</v>
      </c>
      <c r="F15" s="186">
        <f>[1]przestępstwa!F15</f>
        <v>11831</v>
      </c>
      <c r="G15" s="192">
        <f>[1]przestępstwa!G15</f>
        <v>4140</v>
      </c>
    </row>
    <row r="16" spans="1:7" ht="16.5">
      <c r="A16" s="222">
        <v>6</v>
      </c>
      <c r="B16" s="225" t="s">
        <v>126</v>
      </c>
      <c r="C16" s="186">
        <f>[1]przestępstwa!C16</f>
        <v>10814</v>
      </c>
      <c r="D16" s="187">
        <v>188</v>
      </c>
      <c r="E16" s="191">
        <f>[1]przestępstwa!E16</f>
        <v>66.483516483516482</v>
      </c>
      <c r="F16" s="186">
        <f>[1]przestępstwa!F16</f>
        <v>7766</v>
      </c>
      <c r="G16" s="192">
        <f>[1]przestępstwa!G16</f>
        <v>1025</v>
      </c>
    </row>
    <row r="17" spans="1:7" ht="16.5">
      <c r="A17" s="222">
        <v>7</v>
      </c>
      <c r="B17" s="225" t="s">
        <v>127</v>
      </c>
      <c r="C17" s="186">
        <f>[1]przestępstwa!C17</f>
        <v>26730</v>
      </c>
      <c r="D17" s="187">
        <v>422</v>
      </c>
      <c r="E17" s="191">
        <f>[1]przestępstwa!E17</f>
        <v>45.39</v>
      </c>
      <c r="F17" s="186">
        <f>[1]przestępstwa!F17</f>
        <v>22327</v>
      </c>
      <c r="G17" s="192">
        <f>[1]przestępstwa!G17</f>
        <v>3095</v>
      </c>
    </row>
    <row r="18" spans="1:7" ht="16.5">
      <c r="A18" s="226"/>
      <c r="B18" s="227"/>
      <c r="C18" s="197"/>
      <c r="D18" s="187"/>
      <c r="E18" s="198"/>
      <c r="F18" s="192"/>
      <c r="G18" s="192"/>
    </row>
    <row r="19" spans="1:7" ht="16.5">
      <c r="A19" s="222">
        <v>8</v>
      </c>
      <c r="B19" s="223" t="s">
        <v>128</v>
      </c>
      <c r="C19" s="182">
        <f>[1]Tabl.1!B12</f>
        <v>42060</v>
      </c>
      <c r="D19" s="185">
        <v>201</v>
      </c>
      <c r="E19" s="184">
        <f>[1]Tabl.2!B12</f>
        <v>67.788352966308594</v>
      </c>
      <c r="F19" s="185">
        <f>[1]Tabl.1!F12</f>
        <v>28668</v>
      </c>
      <c r="G19" s="185">
        <f>[1]Tabl.1!G12</f>
        <v>6986</v>
      </c>
    </row>
    <row r="20" spans="1:7" ht="16.5">
      <c r="A20" s="226"/>
      <c r="B20" s="225" t="s">
        <v>122</v>
      </c>
      <c r="C20" s="186"/>
      <c r="D20" s="187"/>
      <c r="E20" s="191"/>
      <c r="F20" s="192"/>
      <c r="G20" s="192"/>
    </row>
    <row r="21" spans="1:7" ht="16.5">
      <c r="A21" s="222">
        <v>9</v>
      </c>
      <c r="B21" s="225" t="s">
        <v>129</v>
      </c>
      <c r="C21" s="186">
        <f>[1]przestępstwa!C21</f>
        <v>17289</v>
      </c>
      <c r="D21" s="187">
        <v>223</v>
      </c>
      <c r="E21" s="191">
        <f>[1]przestępstwa!E21</f>
        <v>63.260025873221217</v>
      </c>
      <c r="F21" s="192">
        <f>[1]przestępstwa!F21</f>
        <v>12208</v>
      </c>
      <c r="G21" s="192">
        <f>[1]przestępstwa!G21</f>
        <v>3067</v>
      </c>
    </row>
    <row r="22" spans="1:7" ht="16.5">
      <c r="A22" s="226">
        <v>10</v>
      </c>
      <c r="B22" s="228" t="s">
        <v>130</v>
      </c>
      <c r="C22" s="531">
        <v>6444</v>
      </c>
      <c r="D22" s="532">
        <v>164</v>
      </c>
      <c r="E22" s="533">
        <v>74.96934396076027</v>
      </c>
      <c r="F22" s="532">
        <v>4010</v>
      </c>
      <c r="G22" s="532">
        <v>1226</v>
      </c>
    </row>
    <row r="23" spans="1:7" ht="16.5">
      <c r="A23" s="222">
        <v>11</v>
      </c>
      <c r="B23" s="229" t="s">
        <v>210</v>
      </c>
      <c r="C23" s="534">
        <v>8194</v>
      </c>
      <c r="D23" s="532">
        <v>223</v>
      </c>
      <c r="E23" s="535">
        <v>64.557420601376649</v>
      </c>
      <c r="F23" s="536">
        <v>5928</v>
      </c>
      <c r="G23" s="536">
        <v>938</v>
      </c>
    </row>
    <row r="24" spans="1:7" ht="16.5">
      <c r="A24" s="226">
        <v>12</v>
      </c>
      <c r="B24" s="229" t="s">
        <v>211</v>
      </c>
      <c r="C24" s="531">
        <v>7084</v>
      </c>
      <c r="D24" s="532">
        <v>373</v>
      </c>
      <c r="E24" s="537">
        <v>71.993911719939121</v>
      </c>
      <c r="F24" s="538">
        <v>4634</v>
      </c>
      <c r="G24" s="538">
        <v>1379</v>
      </c>
    </row>
    <row r="25" spans="1:7" ht="16.5">
      <c r="A25" s="222">
        <v>13</v>
      </c>
      <c r="B25" s="228" t="s">
        <v>131</v>
      </c>
      <c r="C25" s="534">
        <v>3049</v>
      </c>
      <c r="D25" s="532">
        <v>83</v>
      </c>
      <c r="E25" s="539">
        <v>77.564311299251059</v>
      </c>
      <c r="F25" s="536">
        <v>1888</v>
      </c>
      <c r="G25" s="536">
        <v>376</v>
      </c>
    </row>
    <row r="26" spans="1:7" ht="16.5">
      <c r="A26" s="226"/>
      <c r="B26" s="225"/>
      <c r="C26" s="186"/>
      <c r="D26" s="187"/>
      <c r="E26" s="191"/>
      <c r="F26" s="192"/>
      <c r="G26" s="192"/>
    </row>
    <row r="27" spans="1:7" ht="16.5">
      <c r="A27" s="226">
        <v>14</v>
      </c>
      <c r="B27" s="223" t="s">
        <v>132</v>
      </c>
      <c r="C27" s="182">
        <f>[1]Tabl.1!B13</f>
        <v>36886</v>
      </c>
      <c r="D27" s="185">
        <v>171</v>
      </c>
      <c r="E27" s="184">
        <f>[1]Tabl.2!B13</f>
        <v>72.171867370605497</v>
      </c>
      <c r="F27" s="185">
        <f>[1]Tabl.1!F13</f>
        <v>23515</v>
      </c>
      <c r="G27" s="185">
        <f>[1]Tabl.1!G13</f>
        <v>6360</v>
      </c>
    </row>
    <row r="28" spans="1:7" ht="16.5">
      <c r="A28" s="226"/>
      <c r="B28" s="225" t="s">
        <v>122</v>
      </c>
      <c r="C28" s="197"/>
      <c r="D28" s="187"/>
      <c r="E28" s="198"/>
      <c r="F28" s="192"/>
      <c r="G28" s="192"/>
    </row>
    <row r="29" spans="1:7" ht="16.5">
      <c r="A29" s="226">
        <v>15</v>
      </c>
      <c r="B29" s="225" t="s">
        <v>133</v>
      </c>
      <c r="C29" s="205">
        <f>[1]przestępstwa!C27</f>
        <v>4779</v>
      </c>
      <c r="D29" s="187">
        <v>156</v>
      </c>
      <c r="E29" s="206">
        <f>[1]przestępstwa!E27</f>
        <v>78.084179970972428</v>
      </c>
      <c r="F29" s="201">
        <f>[1]przestępstwa!F27</f>
        <v>2934</v>
      </c>
      <c r="G29" s="201">
        <f>[1]przestępstwa!G27</f>
        <v>581</v>
      </c>
    </row>
    <row r="30" spans="1:7" ht="16.5">
      <c r="A30" s="226">
        <v>16</v>
      </c>
      <c r="B30" s="225" t="s">
        <v>134</v>
      </c>
      <c r="C30" s="186">
        <f>[1]przestępstwa!C28</f>
        <v>10100</v>
      </c>
      <c r="D30" s="187">
        <v>157</v>
      </c>
      <c r="E30" s="191">
        <f>[1]przestępstwa!E28</f>
        <v>80.909001861102951</v>
      </c>
      <c r="F30" s="192">
        <f>[1]przestępstwa!F28</f>
        <v>5729</v>
      </c>
      <c r="G30" s="192">
        <f>[1]przestępstwa!G28</f>
        <v>2215</v>
      </c>
    </row>
    <row r="31" spans="1:7" ht="16.5">
      <c r="A31" s="226">
        <v>17</v>
      </c>
      <c r="B31" s="225" t="s">
        <v>135</v>
      </c>
      <c r="C31" s="186">
        <f>[1]przestępstwa!C29</f>
        <v>14999</v>
      </c>
      <c r="D31" s="187">
        <v>210</v>
      </c>
      <c r="E31" s="191">
        <f>[1]przestępstwa!E29</f>
        <v>63.027685057922639</v>
      </c>
      <c r="F31" s="192">
        <f>[1]przestępstwa!F29</f>
        <v>10378</v>
      </c>
      <c r="G31" s="192">
        <f>[1]przestępstwa!G29</f>
        <v>2709</v>
      </c>
    </row>
    <row r="32" spans="1:7" ht="16.5">
      <c r="A32" s="226">
        <v>18</v>
      </c>
      <c r="B32" s="225" t="s">
        <v>136</v>
      </c>
      <c r="C32" s="197">
        <f>[1]przestępstwa!C30</f>
        <v>7008</v>
      </c>
      <c r="D32" s="187">
        <v>143</v>
      </c>
      <c r="E32" s="198">
        <f>[1]przestępstwa!E30</f>
        <v>75.275035260930892</v>
      </c>
      <c r="F32" s="187">
        <f>[1]przestępstwa!F30</f>
        <v>4474</v>
      </c>
      <c r="G32" s="187">
        <f>[1]przestępstwa!G30</f>
        <v>855</v>
      </c>
    </row>
    <row r="33" spans="1:7" ht="16.5">
      <c r="A33" s="226"/>
      <c r="B33" s="225"/>
      <c r="C33" s="186"/>
      <c r="D33" s="187"/>
      <c r="E33" s="191"/>
      <c r="F33" s="192"/>
      <c r="G33" s="192"/>
    </row>
    <row r="34" spans="1:7" ht="16.5">
      <c r="A34" s="226">
        <v>19</v>
      </c>
      <c r="B34" s="223" t="s">
        <v>137</v>
      </c>
      <c r="C34" s="202">
        <f>[1]Tabl.1!B14</f>
        <v>29736</v>
      </c>
      <c r="D34" s="185">
        <v>291</v>
      </c>
      <c r="E34" s="203">
        <f>[1]Tabl.2!B14</f>
        <v>71.875831604003906</v>
      </c>
      <c r="F34" s="204">
        <f>[1]Tabl.1!F14</f>
        <v>18615</v>
      </c>
      <c r="G34" s="204">
        <f>[1]Tabl.1!G14</f>
        <v>6975</v>
      </c>
    </row>
    <row r="35" spans="1:7" ht="16.5">
      <c r="A35" s="226"/>
      <c r="B35" s="225" t="s">
        <v>138</v>
      </c>
      <c r="C35" s="205"/>
      <c r="D35" s="187"/>
      <c r="E35" s="206"/>
      <c r="F35" s="201"/>
      <c r="G35" s="201"/>
    </row>
    <row r="36" spans="1:7" ht="16.5">
      <c r="A36" s="226">
        <v>20</v>
      </c>
      <c r="B36" s="225" t="s">
        <v>139</v>
      </c>
      <c r="C36" s="186">
        <f>[1]przestępstwa!C34</f>
        <v>10551</v>
      </c>
      <c r="D36" s="187">
        <v>273</v>
      </c>
      <c r="E36" s="191">
        <f>[1]przestępstwa!E34</f>
        <v>67.267968969062522</v>
      </c>
      <c r="F36" s="192">
        <f>[1]przestępstwa!F34</f>
        <v>7222</v>
      </c>
      <c r="G36" s="192">
        <f>[1]przestępstwa!G34</f>
        <v>1647</v>
      </c>
    </row>
    <row r="37" spans="1:7" ht="16.5">
      <c r="A37" s="226">
        <v>21</v>
      </c>
      <c r="B37" s="225" t="s">
        <v>140</v>
      </c>
      <c r="C37" s="197">
        <f>[1]przestępstwa!C35</f>
        <v>19185</v>
      </c>
      <c r="D37" s="187">
        <v>303</v>
      </c>
      <c r="E37" s="198">
        <f>[1]przestępstwa!E35</f>
        <v>74.422689466342931</v>
      </c>
      <c r="F37" s="187">
        <f>[1]przestępstwa!F35</f>
        <v>11393</v>
      </c>
      <c r="G37" s="187">
        <f>[1]przestępstwa!G35</f>
        <v>5328</v>
      </c>
    </row>
    <row r="38" spans="1:7" ht="16.5">
      <c r="A38" s="226"/>
      <c r="B38" s="225"/>
      <c r="C38" s="186"/>
      <c r="D38" s="187"/>
      <c r="E38" s="191"/>
      <c r="F38" s="192"/>
      <c r="G38" s="192"/>
    </row>
    <row r="39" spans="1:7" ht="16.5">
      <c r="A39" s="226">
        <v>22</v>
      </c>
      <c r="B39" s="223" t="s">
        <v>141</v>
      </c>
      <c r="C39" s="182">
        <f>[1]Tabl.1!B15</f>
        <v>51927</v>
      </c>
      <c r="D39" s="185">
        <v>207</v>
      </c>
      <c r="E39" s="184">
        <f>[1]Tabl.2!B15</f>
        <v>58.706069946289098</v>
      </c>
      <c r="F39" s="185">
        <f>[1]Tabl.1!F15</f>
        <v>37009</v>
      </c>
      <c r="G39" s="185">
        <f>[1]Tabl.1!G15</f>
        <v>7323</v>
      </c>
    </row>
    <row r="40" spans="1:7" ht="16.5">
      <c r="A40" s="226"/>
      <c r="B40" s="225" t="s">
        <v>122</v>
      </c>
      <c r="C40" s="186"/>
      <c r="D40" s="187"/>
      <c r="E40" s="191"/>
      <c r="F40" s="192"/>
      <c r="G40" s="192"/>
    </row>
    <row r="41" spans="1:7" ht="16.5">
      <c r="A41" s="226">
        <v>23</v>
      </c>
      <c r="B41" s="225" t="s">
        <v>142</v>
      </c>
      <c r="C41" s="205">
        <f>[1]przestępstwa!C39</f>
        <v>6163</v>
      </c>
      <c r="D41" s="187">
        <v>169</v>
      </c>
      <c r="E41" s="206">
        <f>[1]przestępstwa!E39</f>
        <v>64.543999999999997</v>
      </c>
      <c r="F41" s="201">
        <f>[1]przestępstwa!F39</f>
        <v>4359</v>
      </c>
      <c r="G41" s="201">
        <f>[1]przestępstwa!G39</f>
        <v>669</v>
      </c>
    </row>
    <row r="42" spans="1:7" ht="16.5">
      <c r="A42" s="226">
        <v>24</v>
      </c>
      <c r="B42" s="225" t="s">
        <v>143</v>
      </c>
      <c r="C42" s="205">
        <f>[1]przestępstwa!C40</f>
        <v>20601</v>
      </c>
      <c r="D42" s="187">
        <v>291</v>
      </c>
      <c r="E42" s="206">
        <f>[1]przestępstwa!E40</f>
        <v>42.93</v>
      </c>
      <c r="F42" s="201">
        <f>[1]przestępstwa!F40</f>
        <v>16566</v>
      </c>
      <c r="G42" s="201">
        <f>[1]przestępstwa!G40</f>
        <v>2459</v>
      </c>
    </row>
    <row r="43" spans="1:7" ht="16.5">
      <c r="A43" s="226">
        <v>25</v>
      </c>
      <c r="B43" s="225" t="s">
        <v>144</v>
      </c>
      <c r="C43" s="186">
        <f>[1]przestępstwa!C41</f>
        <v>11538</v>
      </c>
      <c r="D43" s="187">
        <v>194</v>
      </c>
      <c r="E43" s="191">
        <f>[1]przestępstwa!E41</f>
        <v>70.742170742170742</v>
      </c>
      <c r="F43" s="192">
        <f>[1]przestępstwa!F41</f>
        <v>7393</v>
      </c>
      <c r="G43" s="192">
        <f>[1]przestępstwa!G41</f>
        <v>1989</v>
      </c>
    </row>
    <row r="44" spans="1:7" ht="16.5">
      <c r="A44" s="226">
        <v>26</v>
      </c>
      <c r="B44" s="230" t="s">
        <v>145</v>
      </c>
      <c r="C44" s="186">
        <f>[1]przestępstwa!C42</f>
        <v>7645</v>
      </c>
      <c r="D44" s="187">
        <v>169</v>
      </c>
      <c r="E44" s="191">
        <f>[1]przestępstwa!E42</f>
        <v>70.408163265306129</v>
      </c>
      <c r="F44" s="192">
        <f>[1]przestępstwa!F42</f>
        <v>4734</v>
      </c>
      <c r="G44" s="192">
        <f>[1]przestępstwa!G42</f>
        <v>1284</v>
      </c>
    </row>
    <row r="45" spans="1:7" ht="16.5">
      <c r="A45" s="226">
        <v>27</v>
      </c>
      <c r="B45" s="230" t="s">
        <v>146</v>
      </c>
      <c r="C45" s="186">
        <f>[1]przestępstwa!C43</f>
        <v>5980</v>
      </c>
      <c r="D45" s="187">
        <v>162</v>
      </c>
      <c r="E45" s="191">
        <f>[1]przestępstwa!E43</f>
        <v>50</v>
      </c>
      <c r="F45" s="540">
        <f>[1]przestępstwa!F43</f>
        <v>3957</v>
      </c>
      <c r="G45" s="540">
        <f>[1]przestępstwa!G43</f>
        <v>922</v>
      </c>
    </row>
    <row r="46" spans="1:7" ht="15.75">
      <c r="A46" s="226"/>
      <c r="B46" s="230"/>
      <c r="C46" s="231"/>
      <c r="D46" s="231"/>
      <c r="E46" s="231"/>
      <c r="F46" s="231"/>
      <c r="G46" s="231"/>
    </row>
    <row r="47" spans="1:7" ht="16.5">
      <c r="A47" s="232">
        <v>28</v>
      </c>
      <c r="B47" s="233" t="s">
        <v>149</v>
      </c>
      <c r="C47" s="182">
        <f>[1]Tabl.1!B16</f>
        <v>73687</v>
      </c>
      <c r="D47" s="185">
        <v>219</v>
      </c>
      <c r="E47" s="184">
        <f>[1]Tabl.2!B16</f>
        <v>63.925899505615199</v>
      </c>
      <c r="F47" s="185">
        <f>[1]Tabl.1!F16</f>
        <v>51430</v>
      </c>
      <c r="G47" s="185">
        <f>[1]Tabl.1!G16</f>
        <v>13624</v>
      </c>
    </row>
    <row r="48" spans="1:7" ht="15.75">
      <c r="A48" s="232"/>
      <c r="B48" s="230" t="s">
        <v>122</v>
      </c>
      <c r="C48" s="234"/>
      <c r="D48" s="234"/>
      <c r="E48" s="234"/>
      <c r="F48" s="234"/>
      <c r="G48" s="234"/>
    </row>
    <row r="49" spans="1:7" ht="16.5">
      <c r="A49" s="232">
        <v>29</v>
      </c>
      <c r="B49" s="230" t="s">
        <v>150</v>
      </c>
      <c r="C49" s="186">
        <f>'[1]4a'!C11</f>
        <v>9800</v>
      </c>
      <c r="D49" s="187">
        <v>138</v>
      </c>
      <c r="E49" s="191">
        <f>'[1]4a'!E11</f>
        <v>64.445784343282085</v>
      </c>
      <c r="F49" s="192">
        <f>'[1]4a'!F11</f>
        <v>6667</v>
      </c>
      <c r="G49" s="192">
        <f>'[1]4a'!G11</f>
        <v>1428</v>
      </c>
    </row>
    <row r="50" spans="1:7" ht="16.5">
      <c r="A50" s="232">
        <v>30</v>
      </c>
      <c r="B50" s="230" t="s">
        <v>151</v>
      </c>
      <c r="C50" s="186">
        <f>'[1]4a'!C12</f>
        <v>26337</v>
      </c>
      <c r="D50" s="187">
        <v>347</v>
      </c>
      <c r="E50" s="191">
        <f>'[1]4a'!E12</f>
        <v>47.12</v>
      </c>
      <c r="F50" s="192">
        <f>'[1]4a'!F12</f>
        <v>21540</v>
      </c>
      <c r="G50" s="192">
        <f>'[1]4a'!G12</f>
        <v>3061</v>
      </c>
    </row>
    <row r="51" spans="1:7" ht="16.5">
      <c r="A51" s="232">
        <v>31</v>
      </c>
      <c r="B51" s="235" t="s">
        <v>152</v>
      </c>
      <c r="C51" s="531">
        <v>10370</v>
      </c>
      <c r="D51" s="532">
        <v>194</v>
      </c>
      <c r="E51" s="537">
        <v>79.210176571103091</v>
      </c>
      <c r="F51" s="538">
        <v>5338</v>
      </c>
      <c r="G51" s="538">
        <v>3621</v>
      </c>
    </row>
    <row r="52" spans="1:7" ht="16.5">
      <c r="A52" s="232">
        <v>32</v>
      </c>
      <c r="B52" s="236" t="s">
        <v>212</v>
      </c>
      <c r="C52" s="531">
        <v>5583</v>
      </c>
      <c r="D52" s="532">
        <v>163</v>
      </c>
      <c r="E52" s="537">
        <v>66.354314002828858</v>
      </c>
      <c r="F52" s="538">
        <v>3745</v>
      </c>
      <c r="G52" s="538">
        <v>901</v>
      </c>
    </row>
    <row r="53" spans="1:7" ht="16.5">
      <c r="A53" s="232">
        <v>33</v>
      </c>
      <c r="B53" s="235" t="s">
        <v>153</v>
      </c>
      <c r="C53" s="531">
        <v>11900</v>
      </c>
      <c r="D53" s="532">
        <v>214</v>
      </c>
      <c r="E53" s="537">
        <v>73.653734800231618</v>
      </c>
      <c r="F53" s="538">
        <v>7800</v>
      </c>
      <c r="G53" s="538">
        <v>2501</v>
      </c>
    </row>
    <row r="54" spans="1:7" ht="16.5">
      <c r="A54" s="232">
        <v>34</v>
      </c>
      <c r="B54" s="230" t="s">
        <v>154</v>
      </c>
      <c r="C54" s="186">
        <f>'[1]4a'!C15</f>
        <v>9697</v>
      </c>
      <c r="D54" s="187">
        <v>209</v>
      </c>
      <c r="E54" s="191">
        <f>'[1]4a'!E15</f>
        <v>79.268292682926827</v>
      </c>
      <c r="F54" s="192">
        <f>'[1]4a'!F15</f>
        <v>6340</v>
      </c>
      <c r="G54" s="192">
        <f>'[1]4a'!G15</f>
        <v>2112</v>
      </c>
    </row>
    <row r="55" spans="1:7" ht="15.75">
      <c r="A55" s="232"/>
      <c r="B55" s="237"/>
      <c r="C55" s="541"/>
      <c r="D55" s="234"/>
      <c r="E55" s="234"/>
      <c r="F55" s="541"/>
      <c r="G55" s="541"/>
    </row>
    <row r="56" spans="1:7" ht="16.5">
      <c r="A56" s="232">
        <v>35</v>
      </c>
      <c r="B56" s="233" t="s">
        <v>155</v>
      </c>
      <c r="C56" s="182">
        <f>[1]Tabl.1!B17</f>
        <v>118521</v>
      </c>
      <c r="D56" s="185">
        <v>223</v>
      </c>
      <c r="E56" s="184">
        <f>[1]Tabl.2!B17</f>
        <v>54.678409576416001</v>
      </c>
      <c r="F56" s="185">
        <f>[1]Tabl.1!F17</f>
        <v>86235</v>
      </c>
      <c r="G56" s="185">
        <f>[1]Tabl.1!G17</f>
        <v>16803</v>
      </c>
    </row>
    <row r="57" spans="1:7" ht="15.75">
      <c r="A57" s="232"/>
      <c r="B57" s="230" t="s">
        <v>122</v>
      </c>
      <c r="C57" s="234"/>
      <c r="D57" s="234"/>
      <c r="E57" s="234"/>
      <c r="F57" s="234"/>
      <c r="G57" s="234"/>
    </row>
    <row r="58" spans="1:7" ht="16.5">
      <c r="A58" s="232">
        <v>36</v>
      </c>
      <c r="B58" s="236" t="s">
        <v>213</v>
      </c>
      <c r="C58" s="531">
        <v>7210</v>
      </c>
      <c r="D58" s="532">
        <v>209</v>
      </c>
      <c r="E58" s="537">
        <v>77.361339923119161</v>
      </c>
      <c r="F58" s="538">
        <v>3504</v>
      </c>
      <c r="G58" s="538">
        <v>2123</v>
      </c>
    </row>
    <row r="59" spans="1:7" ht="16.5">
      <c r="A59" s="232">
        <v>37</v>
      </c>
      <c r="B59" s="236" t="s">
        <v>214</v>
      </c>
      <c r="C59" s="531">
        <v>6937</v>
      </c>
      <c r="D59" s="532">
        <v>178</v>
      </c>
      <c r="E59" s="537">
        <v>62.496441787645885</v>
      </c>
      <c r="F59" s="538">
        <v>4060</v>
      </c>
      <c r="G59" s="538">
        <v>1444</v>
      </c>
    </row>
    <row r="60" spans="1:7" ht="16.5">
      <c r="A60" s="232">
        <v>38</v>
      </c>
      <c r="B60" s="236" t="s">
        <v>215</v>
      </c>
      <c r="C60" s="531">
        <v>5804</v>
      </c>
      <c r="D60" s="532">
        <v>174</v>
      </c>
      <c r="E60" s="537">
        <v>66.655371060657401</v>
      </c>
      <c r="F60" s="538">
        <v>3702</v>
      </c>
      <c r="G60" s="538">
        <v>904</v>
      </c>
    </row>
    <row r="61" spans="1:7" ht="16.5">
      <c r="A61" s="232">
        <v>39</v>
      </c>
      <c r="B61" s="230" t="s">
        <v>158</v>
      </c>
      <c r="C61" s="186">
        <f>'[1]4a'!C21</f>
        <v>11463</v>
      </c>
      <c r="D61" s="187">
        <v>185</v>
      </c>
      <c r="E61" s="191">
        <f>'[1]4a'!E21</f>
        <v>73.262631488187623</v>
      </c>
      <c r="F61" s="192">
        <f>'[1]4a'!F21</f>
        <v>7329</v>
      </c>
      <c r="G61" s="192">
        <f>'[1]4a'!G21</f>
        <v>2227</v>
      </c>
    </row>
    <row r="62" spans="1:7" ht="16.5">
      <c r="A62" s="232">
        <v>40</v>
      </c>
      <c r="B62" s="236" t="s">
        <v>216</v>
      </c>
      <c r="C62" s="531">
        <v>4981</v>
      </c>
      <c r="D62" s="532">
        <v>159</v>
      </c>
      <c r="E62" s="537">
        <v>72.536478113132119</v>
      </c>
      <c r="F62" s="538">
        <v>3336</v>
      </c>
      <c r="G62" s="538">
        <v>528</v>
      </c>
    </row>
    <row r="63" spans="1:7" ht="16.5">
      <c r="A63" s="232">
        <v>41</v>
      </c>
      <c r="B63" s="230" t="s">
        <v>159</v>
      </c>
      <c r="C63" s="186">
        <f>'[1]4a'!C22</f>
        <v>50274</v>
      </c>
      <c r="D63" s="187">
        <v>291</v>
      </c>
      <c r="E63" s="191">
        <f>'[1]4a'!E22</f>
        <v>40.61</v>
      </c>
      <c r="F63" s="192">
        <f>'[1]4a'!F22</f>
        <v>41560</v>
      </c>
      <c r="G63" s="192">
        <f>'[1]4a'!G22</f>
        <v>5520</v>
      </c>
    </row>
    <row r="64" spans="1:7" ht="16.5">
      <c r="A64" s="232">
        <v>42</v>
      </c>
      <c r="B64" s="235" t="s">
        <v>160</v>
      </c>
      <c r="C64" s="531">
        <v>15888</v>
      </c>
      <c r="D64" s="532">
        <v>198</v>
      </c>
      <c r="E64" s="537">
        <v>59.516974538192713</v>
      </c>
      <c r="F64" s="538">
        <v>11197</v>
      </c>
      <c r="G64" s="538">
        <v>2037</v>
      </c>
    </row>
    <row r="65" spans="1:7" ht="16.5">
      <c r="A65" s="232">
        <v>43</v>
      </c>
      <c r="B65" s="235" t="s">
        <v>161</v>
      </c>
      <c r="C65" s="531">
        <v>15964</v>
      </c>
      <c r="D65" s="532">
        <v>201</v>
      </c>
      <c r="E65" s="537">
        <v>57.233015715876746</v>
      </c>
      <c r="F65" s="538">
        <v>11547</v>
      </c>
      <c r="G65" s="538">
        <v>2020</v>
      </c>
    </row>
    <row r="66" spans="1:7" ht="15.75">
      <c r="A66" s="232"/>
      <c r="B66" s="230"/>
      <c r="C66" s="541"/>
      <c r="D66" s="541"/>
      <c r="E66" s="542"/>
      <c r="F66" s="541"/>
      <c r="G66" s="541"/>
    </row>
    <row r="67" spans="1:7" ht="16.5">
      <c r="A67" s="232">
        <v>44</v>
      </c>
      <c r="B67" s="233" t="s">
        <v>162</v>
      </c>
      <c r="C67" s="182">
        <f>[1]Tabl.1!B18</f>
        <v>22980</v>
      </c>
      <c r="D67" s="185">
        <v>229</v>
      </c>
      <c r="E67" s="184">
        <f>[1]Tabl.2!B18</f>
        <v>68.687850952148395</v>
      </c>
      <c r="F67" s="185">
        <f>[1]Tabl.1!F18</f>
        <v>15482</v>
      </c>
      <c r="G67" s="185">
        <f>[1]Tabl.1!G18</f>
        <v>4135</v>
      </c>
    </row>
    <row r="68" spans="1:7" ht="15.75">
      <c r="A68" s="232"/>
      <c r="B68" s="230" t="s">
        <v>122</v>
      </c>
      <c r="C68" s="234"/>
      <c r="D68" s="234"/>
      <c r="E68" s="234"/>
      <c r="F68" s="234"/>
      <c r="G68" s="234"/>
    </row>
    <row r="69" spans="1:7" ht="16.5">
      <c r="A69" s="232">
        <v>45</v>
      </c>
      <c r="B69" s="235" t="s">
        <v>163</v>
      </c>
      <c r="C69" s="531">
        <v>14115</v>
      </c>
      <c r="D69" s="532">
        <v>373</v>
      </c>
      <c r="E69" s="537">
        <v>64.528561596696491</v>
      </c>
      <c r="F69" s="538">
        <v>9693</v>
      </c>
      <c r="G69" s="538">
        <v>2342</v>
      </c>
    </row>
    <row r="70" spans="1:7" ht="16.5">
      <c r="A70" s="232">
        <v>46</v>
      </c>
      <c r="B70" s="235" t="s">
        <v>164</v>
      </c>
      <c r="C70" s="531">
        <v>8865</v>
      </c>
      <c r="D70" s="532">
        <v>142</v>
      </c>
      <c r="E70" s="537">
        <v>75.326815335603641</v>
      </c>
      <c r="F70" s="538">
        <v>5789</v>
      </c>
      <c r="G70" s="538">
        <v>1793</v>
      </c>
    </row>
    <row r="71" spans="1:7" ht="15.75">
      <c r="A71" s="232"/>
      <c r="B71" s="230"/>
      <c r="C71" s="541"/>
      <c r="D71" s="234"/>
      <c r="E71" s="234"/>
      <c r="F71" s="541"/>
      <c r="G71" s="541"/>
    </row>
    <row r="72" spans="1:7" ht="16.5">
      <c r="A72" s="232">
        <v>47</v>
      </c>
      <c r="B72" s="233" t="s">
        <v>165</v>
      </c>
      <c r="C72" s="182">
        <f>[1]Tabl.1!B19</f>
        <v>27908</v>
      </c>
      <c r="D72" s="185">
        <v>131</v>
      </c>
      <c r="E72" s="184">
        <f>[1]Tabl.2!B19</f>
        <v>69.670364379882798</v>
      </c>
      <c r="F72" s="185">
        <f>[1]Tabl.1!F19</f>
        <v>17984</v>
      </c>
      <c r="G72" s="185">
        <f>[1]Tabl.1!G19</f>
        <v>3944</v>
      </c>
    </row>
    <row r="73" spans="1:7" ht="15.75">
      <c r="A73" s="232"/>
      <c r="B73" s="230" t="s">
        <v>138</v>
      </c>
      <c r="C73" s="234"/>
      <c r="D73" s="234"/>
      <c r="E73" s="234"/>
      <c r="F73" s="234"/>
      <c r="G73" s="234"/>
    </row>
    <row r="74" spans="1:7" ht="16.5">
      <c r="A74" s="232">
        <v>48</v>
      </c>
      <c r="B74" s="230" t="s">
        <v>166</v>
      </c>
      <c r="C74" s="186">
        <f>'[1]4a'!C33</f>
        <v>5711</v>
      </c>
      <c r="D74" s="187">
        <v>118</v>
      </c>
      <c r="E74" s="191">
        <f>'[1]4a'!E33</f>
        <v>73.999309868875088</v>
      </c>
      <c r="F74" s="192">
        <f>'[1]4a'!F33</f>
        <v>3468</v>
      </c>
      <c r="G74" s="192">
        <f>'[1]4a'!G33</f>
        <v>1004</v>
      </c>
    </row>
    <row r="75" spans="1:7" ht="16.5">
      <c r="A75" s="232">
        <v>49</v>
      </c>
      <c r="B75" s="230" t="s">
        <v>167</v>
      </c>
      <c r="C75" s="186">
        <f>'[1]4a'!C34</f>
        <v>4796</v>
      </c>
      <c r="D75" s="187">
        <v>121</v>
      </c>
      <c r="E75" s="191">
        <f>'[1]4a'!E34</f>
        <v>75.200989486703776</v>
      </c>
      <c r="F75" s="192">
        <f>'[1]4a'!F34</f>
        <v>2942</v>
      </c>
      <c r="G75" s="192">
        <f>'[1]4a'!G34</f>
        <v>702</v>
      </c>
    </row>
    <row r="76" spans="1:7" ht="16.5">
      <c r="A76" s="232">
        <v>50</v>
      </c>
      <c r="B76" s="230" t="s">
        <v>168</v>
      </c>
      <c r="C76" s="186">
        <f>'[1]4a'!C35</f>
        <v>8302</v>
      </c>
      <c r="D76" s="187">
        <v>132</v>
      </c>
      <c r="E76" s="191">
        <f>'[1]4a'!E35</f>
        <v>60.542276132714946</v>
      </c>
      <c r="F76" s="192">
        <f>'[1]4a'!F35</f>
        <v>5630</v>
      </c>
      <c r="G76" s="192">
        <f>'[1]4a'!G35</f>
        <v>1088</v>
      </c>
    </row>
    <row r="77" spans="1:7" ht="16.5">
      <c r="A77" s="232">
        <v>51</v>
      </c>
      <c r="B77" s="230" t="s">
        <v>169</v>
      </c>
      <c r="C77" s="186">
        <f>'[1]4a'!C36</f>
        <v>9099</v>
      </c>
      <c r="D77" s="187">
        <v>147</v>
      </c>
      <c r="E77" s="191">
        <f>'[1]4a'!E36</f>
        <v>72.374006748666588</v>
      </c>
      <c r="F77" s="192">
        <f>'[1]4a'!F36</f>
        <v>5944</v>
      </c>
      <c r="G77" s="192">
        <f>'[1]4a'!G36</f>
        <v>1150</v>
      </c>
    </row>
    <row r="78" spans="1:7" ht="15.75">
      <c r="A78" s="232"/>
      <c r="B78" s="230"/>
      <c r="C78" s="234"/>
      <c r="D78" s="234"/>
      <c r="E78" s="234"/>
      <c r="F78" s="234"/>
      <c r="G78" s="234"/>
    </row>
    <row r="79" spans="1:7" ht="16.5">
      <c r="A79" s="232">
        <v>52</v>
      </c>
      <c r="B79" s="233" t="s">
        <v>170</v>
      </c>
      <c r="C79" s="182">
        <f>[1]Tabl.1!B20</f>
        <v>18512</v>
      </c>
      <c r="D79" s="185">
        <v>155</v>
      </c>
      <c r="E79" s="184">
        <f>[1]Tabl.2!B20</f>
        <v>65.640533447265597</v>
      </c>
      <c r="F79" s="185">
        <f>[1]Tabl.1!F20</f>
        <v>12410</v>
      </c>
      <c r="G79" s="185">
        <f>[1]Tabl.1!G20</f>
        <v>2355</v>
      </c>
    </row>
    <row r="80" spans="1:7" ht="15.75">
      <c r="A80" s="232"/>
      <c r="B80" s="230" t="s">
        <v>122</v>
      </c>
      <c r="C80" s="234"/>
      <c r="D80" s="234"/>
      <c r="E80" s="234"/>
      <c r="F80" s="234"/>
      <c r="G80" s="234"/>
    </row>
    <row r="81" spans="1:7" ht="16.5">
      <c r="A81" s="232">
        <v>53</v>
      </c>
      <c r="B81" s="230" t="s">
        <v>171</v>
      </c>
      <c r="C81" s="186">
        <f>'[1]4a'!C40</f>
        <v>8108</v>
      </c>
      <c r="D81" s="187">
        <v>159</v>
      </c>
      <c r="E81" s="191">
        <f>'[1]4a'!E40</f>
        <v>59.004999390318254</v>
      </c>
      <c r="F81" s="192">
        <f>'[1]4a'!F40</f>
        <v>5918</v>
      </c>
      <c r="G81" s="192">
        <f>'[1]4a'!G40</f>
        <v>889</v>
      </c>
    </row>
    <row r="82" spans="1:7" ht="16.5">
      <c r="A82" s="232">
        <v>54</v>
      </c>
      <c r="B82" s="230" t="s">
        <v>172</v>
      </c>
      <c r="C82" s="186">
        <f>'[1]4a'!C41</f>
        <v>5582</v>
      </c>
      <c r="D82" s="187">
        <v>137</v>
      </c>
      <c r="E82" s="191">
        <f>'[1]4a'!E41</f>
        <v>71.805777068934958</v>
      </c>
      <c r="F82" s="192">
        <f>'[1]4a'!F41</f>
        <v>3575</v>
      </c>
      <c r="G82" s="192">
        <f>'[1]4a'!G41</f>
        <v>559</v>
      </c>
    </row>
    <row r="83" spans="1:7" ht="16.5">
      <c r="A83" s="232">
        <v>55</v>
      </c>
      <c r="B83" s="230" t="s">
        <v>173</v>
      </c>
      <c r="C83" s="186">
        <f>'[1]4a'!C42</f>
        <v>4822</v>
      </c>
      <c r="D83" s="187">
        <v>175</v>
      </c>
      <c r="E83" s="191">
        <f>'[1]4a'!E42</f>
        <v>69.673310047257033</v>
      </c>
      <c r="F83" s="192">
        <f>'[1]4a'!F42</f>
        <v>2917</v>
      </c>
      <c r="G83" s="192">
        <f>'[1]4a'!G42</f>
        <v>907</v>
      </c>
    </row>
    <row r="84" spans="1:7" ht="15.75">
      <c r="A84" s="232"/>
      <c r="B84" s="230"/>
      <c r="C84" s="234"/>
      <c r="D84" s="234"/>
      <c r="E84" s="234"/>
      <c r="F84" s="234"/>
      <c r="G84" s="234"/>
    </row>
    <row r="85" spans="1:7" ht="16.5">
      <c r="A85" s="232">
        <v>56</v>
      </c>
      <c r="B85" s="233" t="s">
        <v>174</v>
      </c>
      <c r="C85" s="182">
        <f>[1]Tabl.1!B21</f>
        <v>54739</v>
      </c>
      <c r="D85" s="185">
        <v>238</v>
      </c>
      <c r="E85" s="184">
        <f>[1]Tabl.2!B21</f>
        <v>62.220623016357401</v>
      </c>
      <c r="F85" s="185">
        <f>[1]Tabl.1!F21</f>
        <v>38396</v>
      </c>
      <c r="G85" s="185">
        <f>[1]Tabl.1!G21</f>
        <v>10598</v>
      </c>
    </row>
    <row r="86" spans="1:7" ht="15.75">
      <c r="A86" s="232"/>
      <c r="B86" s="230" t="s">
        <v>122</v>
      </c>
      <c r="C86" s="234"/>
      <c r="D86" s="234"/>
      <c r="E86" s="234"/>
      <c r="F86" s="234"/>
      <c r="G86" s="234"/>
    </row>
    <row r="87" spans="1:7" ht="16.5">
      <c r="A87" s="238">
        <v>57</v>
      </c>
      <c r="B87" s="236" t="s">
        <v>217</v>
      </c>
      <c r="C87" s="531">
        <v>4203</v>
      </c>
      <c r="D87" s="532">
        <v>187</v>
      </c>
      <c r="E87" s="537">
        <v>72.607571126263821</v>
      </c>
      <c r="F87" s="538">
        <v>2879</v>
      </c>
      <c r="G87" s="538">
        <v>584</v>
      </c>
    </row>
    <row r="88" spans="1:7" ht="16.5">
      <c r="A88" s="232">
        <v>58</v>
      </c>
      <c r="B88" s="230" t="s">
        <v>175</v>
      </c>
      <c r="C88" s="186">
        <f>'[1]4a'!C46</f>
        <v>11544</v>
      </c>
      <c r="D88" s="187">
        <v>207</v>
      </c>
      <c r="E88" s="191">
        <f>'[1]4a'!E46</f>
        <v>65.908313376667806</v>
      </c>
      <c r="F88" s="192">
        <f>'[1]4a'!F46</f>
        <v>8268</v>
      </c>
      <c r="G88" s="192">
        <f>'[1]4a'!G46</f>
        <v>1954</v>
      </c>
    </row>
    <row r="89" spans="1:7" ht="16.5">
      <c r="A89" s="238">
        <v>59</v>
      </c>
      <c r="B89" s="235" t="s">
        <v>176</v>
      </c>
      <c r="C89" s="531">
        <v>7223</v>
      </c>
      <c r="D89" s="532">
        <v>215</v>
      </c>
      <c r="E89" s="537">
        <v>70.108620926715247</v>
      </c>
      <c r="F89" s="538">
        <v>4712</v>
      </c>
      <c r="G89" s="538">
        <v>1514</v>
      </c>
    </row>
    <row r="90" spans="1:7" ht="16.5">
      <c r="A90" s="232">
        <v>60</v>
      </c>
      <c r="B90" s="235" t="s">
        <v>177</v>
      </c>
      <c r="C90" s="531">
        <v>9048</v>
      </c>
      <c r="D90" s="532">
        <v>209</v>
      </c>
      <c r="E90" s="537">
        <v>68.800524360935114</v>
      </c>
      <c r="F90" s="538">
        <v>6451</v>
      </c>
      <c r="G90" s="538">
        <v>1346</v>
      </c>
    </row>
    <row r="91" spans="1:7" ht="16.5">
      <c r="A91" s="238">
        <v>61</v>
      </c>
      <c r="B91" s="230" t="s">
        <v>178</v>
      </c>
      <c r="C91" s="186">
        <f>'[1]4a'!C49</f>
        <v>22721</v>
      </c>
      <c r="D91" s="187">
        <v>304</v>
      </c>
      <c r="E91" s="191">
        <f>'[1]4a'!E49</f>
        <v>53.371053427201659</v>
      </c>
      <c r="F91" s="192">
        <f>'[1]4a'!F49</f>
        <v>16086</v>
      </c>
      <c r="G91" s="192">
        <f>'[1]4a'!G49</f>
        <v>5200</v>
      </c>
    </row>
    <row r="92" spans="1:7" ht="15.75">
      <c r="A92" s="232"/>
      <c r="B92" s="74"/>
      <c r="C92" s="541"/>
      <c r="D92" s="234"/>
      <c r="E92" s="234"/>
      <c r="F92" s="541"/>
      <c r="G92" s="541"/>
    </row>
    <row r="93" spans="1:7" ht="16.5">
      <c r="A93" s="232">
        <v>62</v>
      </c>
      <c r="B93" s="233" t="s">
        <v>181</v>
      </c>
      <c r="C93" s="182">
        <f>[1]Tabl.1!B22</f>
        <v>131368</v>
      </c>
      <c r="D93" s="185">
        <v>286</v>
      </c>
      <c r="E93" s="184">
        <f>[1]Tabl.2!B22</f>
        <v>68.725593566894503</v>
      </c>
      <c r="F93" s="185">
        <f>[1]Tabl.1!F22</f>
        <v>83362</v>
      </c>
      <c r="G93" s="185">
        <f>[1]Tabl.1!G22</f>
        <v>33678</v>
      </c>
    </row>
    <row r="94" spans="1:7" ht="15.75">
      <c r="A94" s="232"/>
      <c r="B94" s="230" t="s">
        <v>122</v>
      </c>
      <c r="C94" s="234"/>
      <c r="D94" s="234"/>
      <c r="E94" s="234"/>
      <c r="F94" s="234"/>
      <c r="G94" s="234"/>
    </row>
    <row r="95" spans="1:7" ht="16.5">
      <c r="A95" s="232">
        <v>63</v>
      </c>
      <c r="B95" s="230" t="s">
        <v>182</v>
      </c>
      <c r="C95" s="186">
        <f>'[1]4b'!C11</f>
        <v>15552</v>
      </c>
      <c r="D95" s="187">
        <v>234</v>
      </c>
      <c r="E95" s="191">
        <f>'[1]4b'!E11</f>
        <v>72.189386717508739</v>
      </c>
      <c r="F95" s="192">
        <f>'[1]4b'!F11</f>
        <v>9508</v>
      </c>
      <c r="G95" s="192">
        <f>'[1]4b'!G11</f>
        <v>4014</v>
      </c>
    </row>
    <row r="96" spans="1:7" ht="16.5">
      <c r="A96" s="232">
        <v>64</v>
      </c>
      <c r="B96" s="230" t="s">
        <v>183</v>
      </c>
      <c r="C96" s="186">
        <f>'[1]4b'!C12</f>
        <v>13121</v>
      </c>
      <c r="D96" s="187">
        <v>295</v>
      </c>
      <c r="E96" s="191">
        <f>'[1]4b'!E12</f>
        <v>73.573210371154289</v>
      </c>
      <c r="F96" s="192">
        <f>'[1]4b'!F12</f>
        <v>8040</v>
      </c>
      <c r="G96" s="192">
        <f>'[1]4b'!G12</f>
        <v>3747</v>
      </c>
    </row>
    <row r="97" spans="1:7" ht="16.5">
      <c r="A97" s="232">
        <v>65</v>
      </c>
      <c r="B97" s="230" t="s">
        <v>184</v>
      </c>
      <c r="C97" s="186">
        <f>'[1]4b'!C13</f>
        <v>9817</v>
      </c>
      <c r="D97" s="187">
        <v>187</v>
      </c>
      <c r="E97" s="191">
        <f>'[1]4b'!E13</f>
        <v>74.927025666834425</v>
      </c>
      <c r="F97" s="192">
        <f>'[1]4b'!F13</f>
        <v>6149</v>
      </c>
      <c r="G97" s="192">
        <f>'[1]4b'!G13</f>
        <v>1889</v>
      </c>
    </row>
    <row r="98" spans="1:7" ht="16.5">
      <c r="A98" s="232">
        <v>66</v>
      </c>
      <c r="B98" s="230" t="s">
        <v>185</v>
      </c>
      <c r="C98" s="186">
        <f>'[1]4b'!C14</f>
        <v>14212</v>
      </c>
      <c r="D98" s="187">
        <v>297</v>
      </c>
      <c r="E98" s="191">
        <f>'[1]4b'!E14</f>
        <v>60.783224552145533</v>
      </c>
      <c r="F98" s="192">
        <f>'[1]4b'!F14</f>
        <v>10464</v>
      </c>
      <c r="G98" s="192">
        <f>'[1]4b'!G14</f>
        <v>2279</v>
      </c>
    </row>
    <row r="99" spans="1:7" ht="16.5">
      <c r="A99" s="232">
        <v>67</v>
      </c>
      <c r="B99" s="230" t="s">
        <v>186</v>
      </c>
      <c r="C99" s="186">
        <f>'[1]4b'!C15</f>
        <v>32684</v>
      </c>
      <c r="D99" s="187">
        <v>436</v>
      </c>
      <c r="E99" s="191">
        <f>'[1]4b'!E15</f>
        <v>62.911120396346924</v>
      </c>
      <c r="F99" s="192">
        <f>'[1]4b'!F15</f>
        <v>21571</v>
      </c>
      <c r="G99" s="192">
        <f>'[1]4b'!G15</f>
        <v>8674</v>
      </c>
    </row>
    <row r="100" spans="1:7" ht="16.5">
      <c r="A100" s="232">
        <v>68</v>
      </c>
      <c r="B100" s="230" t="s">
        <v>187</v>
      </c>
      <c r="C100" s="186">
        <f>'[1]4b'!C16</f>
        <v>13547</v>
      </c>
      <c r="D100" s="187">
        <v>212</v>
      </c>
      <c r="E100" s="191">
        <f>'[1]4b'!E16</f>
        <v>70.811556329849012</v>
      </c>
      <c r="F100" s="192">
        <f>'[1]4b'!F16</f>
        <v>8616</v>
      </c>
      <c r="G100" s="192">
        <f>'[1]4b'!G16</f>
        <v>2883</v>
      </c>
    </row>
    <row r="101" spans="1:7" ht="16.5">
      <c r="A101" s="232">
        <v>69</v>
      </c>
      <c r="B101" s="230" t="s">
        <v>188</v>
      </c>
      <c r="C101" s="186">
        <f>'[1]4b'!C17</f>
        <v>22578</v>
      </c>
      <c r="D101" s="187">
        <v>323</v>
      </c>
      <c r="E101" s="191">
        <f>'[1]4b'!E17</f>
        <v>71.055569870308346</v>
      </c>
      <c r="F101" s="192">
        <f>'[1]4b'!F17</f>
        <v>13476</v>
      </c>
      <c r="G101" s="192">
        <f>'[1]4b'!G17</f>
        <v>7033</v>
      </c>
    </row>
    <row r="102" spans="1:7" ht="16.5">
      <c r="A102" s="232">
        <v>70</v>
      </c>
      <c r="B102" s="230" t="s">
        <v>189</v>
      </c>
      <c r="C102" s="186">
        <f>'[1]4b'!C18</f>
        <v>9857</v>
      </c>
      <c r="D102" s="187">
        <v>251</v>
      </c>
      <c r="E102" s="191">
        <f>'[1]4b'!E18</f>
        <v>73.298846000795862</v>
      </c>
      <c r="F102" s="192">
        <f>'[1]4b'!F18</f>
        <v>5538</v>
      </c>
      <c r="G102" s="192">
        <f>'[1]4b'!G18</f>
        <v>3159</v>
      </c>
    </row>
    <row r="103" spans="1:7" ht="15.75">
      <c r="A103" s="232"/>
      <c r="B103" s="237"/>
      <c r="C103" s="234"/>
      <c r="D103" s="234"/>
      <c r="E103" s="234"/>
      <c r="F103" s="234"/>
      <c r="G103" s="234"/>
    </row>
    <row r="104" spans="1:7" ht="16.5">
      <c r="A104" s="232">
        <v>71</v>
      </c>
      <c r="B104" s="233" t="s">
        <v>190</v>
      </c>
      <c r="C104" s="182">
        <f>[1]Tabl.1!B23</f>
        <v>25477</v>
      </c>
      <c r="D104" s="185">
        <v>201</v>
      </c>
      <c r="E104" s="184">
        <f>[1]Tabl.2!B23</f>
        <v>72.343574523925795</v>
      </c>
      <c r="F104" s="185">
        <f>[1]Tabl.1!F23</f>
        <v>14710</v>
      </c>
      <c r="G104" s="185">
        <f>[1]Tabl.1!G23</f>
        <v>7425</v>
      </c>
    </row>
    <row r="105" spans="1:7" ht="15.75">
      <c r="A105" s="232"/>
      <c r="B105" s="230" t="s">
        <v>122</v>
      </c>
      <c r="C105" s="234"/>
      <c r="D105" s="234"/>
      <c r="E105" s="234"/>
      <c r="F105" s="234"/>
      <c r="G105" s="234"/>
    </row>
    <row r="106" spans="1:7" ht="16.5">
      <c r="A106" s="232">
        <v>72</v>
      </c>
      <c r="B106" s="230" t="s">
        <v>191</v>
      </c>
      <c r="C106" s="186">
        <f>'[1]4b'!C22</f>
        <v>16721</v>
      </c>
      <c r="D106" s="187">
        <v>216</v>
      </c>
      <c r="E106" s="191">
        <f>'[1]4b'!E22</f>
        <v>66.996328319317783</v>
      </c>
      <c r="F106" s="192">
        <f>'[1]4b'!F22</f>
        <v>10986</v>
      </c>
      <c r="G106" s="192">
        <f>'[1]4b'!G22</f>
        <v>3709</v>
      </c>
    </row>
    <row r="107" spans="1:7" ht="16.5">
      <c r="A107" s="232">
        <v>73</v>
      </c>
      <c r="B107" s="230" t="s">
        <v>192</v>
      </c>
      <c r="C107" s="186">
        <f>'[1]4b'!C23</f>
        <v>8756</v>
      </c>
      <c r="D107" s="187">
        <v>179</v>
      </c>
      <c r="E107" s="191">
        <f>'[1]4b'!E23</f>
        <v>82.60770717289985</v>
      </c>
      <c r="F107" s="192">
        <f>'[1]4b'!F23</f>
        <v>3724</v>
      </c>
      <c r="G107" s="192">
        <f>'[1]4b'!G23</f>
        <v>3716</v>
      </c>
    </row>
    <row r="108" spans="1:7" ht="15.75">
      <c r="A108" s="232"/>
      <c r="B108" s="230"/>
      <c r="C108" s="234"/>
      <c r="D108" s="234"/>
      <c r="E108" s="234"/>
      <c r="F108" s="234"/>
      <c r="G108" s="234"/>
    </row>
    <row r="109" spans="1:7" ht="16.5">
      <c r="A109" s="232">
        <v>74</v>
      </c>
      <c r="B109" s="233" t="s">
        <v>193</v>
      </c>
      <c r="C109" s="182">
        <f>[1]Tabl.1!B24</f>
        <v>30467</v>
      </c>
      <c r="D109" s="185">
        <v>211</v>
      </c>
      <c r="E109" s="184">
        <f>[1]Tabl.2!B24</f>
        <v>68.425460815429702</v>
      </c>
      <c r="F109" s="185">
        <f>[1]Tabl.1!F24</f>
        <v>20818</v>
      </c>
      <c r="G109" s="185">
        <f>[1]Tabl.1!G24</f>
        <v>4848</v>
      </c>
    </row>
    <row r="110" spans="1:7" ht="15.75">
      <c r="A110" s="232"/>
      <c r="B110" s="230" t="s">
        <v>138</v>
      </c>
      <c r="C110" s="234"/>
      <c r="D110" s="234"/>
      <c r="E110" s="234"/>
      <c r="F110" s="234"/>
      <c r="G110" s="234"/>
    </row>
    <row r="111" spans="1:7" ht="16.5">
      <c r="A111" s="232">
        <v>75</v>
      </c>
      <c r="B111" s="230" t="s">
        <v>194</v>
      </c>
      <c r="C111" s="186">
        <f>'[1]4b'!C27</f>
        <v>11595</v>
      </c>
      <c r="D111" s="187">
        <v>217</v>
      </c>
      <c r="E111" s="191">
        <f>'[1]4b'!E27</f>
        <v>72.798253715053306</v>
      </c>
      <c r="F111" s="192">
        <f>'[1]4b'!F27</f>
        <v>7978</v>
      </c>
      <c r="G111" s="192">
        <f>'[1]4b'!G27</f>
        <v>1954</v>
      </c>
    </row>
    <row r="112" spans="1:7" ht="16.5">
      <c r="A112" s="232">
        <v>76</v>
      </c>
      <c r="B112" s="230" t="s">
        <v>195</v>
      </c>
      <c r="C112" s="186">
        <f>'[1]4b'!C28</f>
        <v>5419</v>
      </c>
      <c r="D112" s="187">
        <v>186</v>
      </c>
      <c r="E112" s="191">
        <f>'[1]4b'!E28</f>
        <v>70.537830446672743</v>
      </c>
      <c r="F112" s="192">
        <f>'[1]4b'!F28</f>
        <v>3583</v>
      </c>
      <c r="G112" s="192">
        <f>'[1]4b'!G28</f>
        <v>702</v>
      </c>
    </row>
    <row r="113" spans="1:7" ht="16.5">
      <c r="A113" s="232">
        <v>77</v>
      </c>
      <c r="B113" s="230" t="s">
        <v>196</v>
      </c>
      <c r="C113" s="186">
        <f>'[1]4b'!C29</f>
        <v>13453</v>
      </c>
      <c r="D113" s="187">
        <v>217</v>
      </c>
      <c r="E113" s="191">
        <f>'[1]4b'!E29</f>
        <v>63.760257913247365</v>
      </c>
      <c r="F113" s="192">
        <f>'[1]4b'!F29</f>
        <v>9257</v>
      </c>
      <c r="G113" s="192">
        <f>'[1]4b'!G29</f>
        <v>2192</v>
      </c>
    </row>
    <row r="114" spans="1:7" ht="15.75">
      <c r="A114" s="232"/>
      <c r="B114" s="230"/>
      <c r="C114" s="234"/>
      <c r="D114" s="234"/>
      <c r="E114" s="234"/>
      <c r="F114" s="234"/>
      <c r="G114" s="234"/>
    </row>
    <row r="115" spans="1:7" ht="16.5">
      <c r="A115" s="232">
        <v>78</v>
      </c>
      <c r="B115" s="233" t="s">
        <v>197</v>
      </c>
      <c r="C115" s="182">
        <f>[1]Tabl.1!B25</f>
        <v>76459</v>
      </c>
      <c r="D115" s="185">
        <v>220</v>
      </c>
      <c r="E115" s="184">
        <f>[1]Tabl.2!B25</f>
        <v>71.806678771972699</v>
      </c>
      <c r="F115" s="185">
        <f>[1]Tabl.1!F25</f>
        <v>48974</v>
      </c>
      <c r="G115" s="185">
        <f>[1]Tabl.1!G25</f>
        <v>16440</v>
      </c>
    </row>
    <row r="116" spans="1:7" ht="15.75">
      <c r="A116" s="232"/>
      <c r="B116" s="230" t="s">
        <v>122</v>
      </c>
      <c r="C116" s="234"/>
      <c r="D116" s="234"/>
      <c r="E116" s="234"/>
      <c r="F116" s="234"/>
      <c r="G116" s="234"/>
    </row>
    <row r="117" spans="1:7" ht="16.5">
      <c r="A117" s="232">
        <v>79</v>
      </c>
      <c r="B117" s="230" t="s">
        <v>198</v>
      </c>
      <c r="C117" s="186">
        <f>'[1]4b'!C33</f>
        <v>13980</v>
      </c>
      <c r="D117" s="187">
        <v>208</v>
      </c>
      <c r="E117" s="191">
        <f>'[1]4b'!E33</f>
        <v>81.511356399915087</v>
      </c>
      <c r="F117" s="192">
        <f>'[1]4b'!F33</f>
        <v>7221</v>
      </c>
      <c r="G117" s="192">
        <f>'[1]4b'!G33</f>
        <v>4037</v>
      </c>
    </row>
    <row r="118" spans="1:7" ht="16.5">
      <c r="A118" s="232">
        <v>80</v>
      </c>
      <c r="B118" s="230" t="s">
        <v>199</v>
      </c>
      <c r="C118" s="186">
        <f>'[1]4b'!C34</f>
        <v>11316</v>
      </c>
      <c r="D118" s="187">
        <v>171</v>
      </c>
      <c r="E118" s="191">
        <f>'[1]4b'!E34</f>
        <v>79.670810716161796</v>
      </c>
      <c r="F118" s="192">
        <f>'[1]4b'!F34</f>
        <v>6396</v>
      </c>
      <c r="G118" s="192">
        <f>'[1]4b'!G34</f>
        <v>2488</v>
      </c>
    </row>
    <row r="119" spans="1:7" ht="16.5">
      <c r="A119" s="232">
        <v>81</v>
      </c>
      <c r="B119" s="230" t="s">
        <v>200</v>
      </c>
      <c r="C119" s="186">
        <f>'[1]4b'!C35</f>
        <v>11250</v>
      </c>
      <c r="D119" s="187">
        <v>203</v>
      </c>
      <c r="E119" s="191">
        <f>'[1]4b'!E35</f>
        <v>88.505036225481533</v>
      </c>
      <c r="F119" s="192">
        <f>'[1]4b'!F35</f>
        <v>5499</v>
      </c>
      <c r="G119" s="192">
        <f>'[1]4b'!G35</f>
        <v>4216</v>
      </c>
    </row>
    <row r="120" spans="1:7" ht="16.5">
      <c r="A120" s="232">
        <v>82</v>
      </c>
      <c r="B120" s="230" t="s">
        <v>201</v>
      </c>
      <c r="C120" s="186">
        <f>'[1]4b'!C36</f>
        <v>7035</v>
      </c>
      <c r="D120" s="187">
        <v>170</v>
      </c>
      <c r="E120" s="191">
        <f>'[1]4b'!E36</f>
        <v>80.199971834952819</v>
      </c>
      <c r="F120" s="192">
        <f>'[1]4b'!F36</f>
        <v>4364</v>
      </c>
      <c r="G120" s="192">
        <f>'[1]4b'!G36</f>
        <v>1239</v>
      </c>
    </row>
    <row r="121" spans="1:7" ht="16.5">
      <c r="A121" s="232">
        <v>83</v>
      </c>
      <c r="B121" s="230" t="s">
        <v>202</v>
      </c>
      <c r="C121" s="186">
        <f>'[1]4b'!C37</f>
        <v>10672</v>
      </c>
      <c r="D121" s="187">
        <v>171</v>
      </c>
      <c r="E121" s="191">
        <f>'[1]4b'!E37</f>
        <v>70.079910797249582</v>
      </c>
      <c r="F121" s="192">
        <f>'[1]4b'!F37</f>
        <v>7429</v>
      </c>
      <c r="G121" s="192">
        <f>'[1]4b'!G37</f>
        <v>1508</v>
      </c>
    </row>
    <row r="122" spans="1:7" ht="16.5">
      <c r="A122" s="232">
        <v>84</v>
      </c>
      <c r="B122" s="230" t="s">
        <v>203</v>
      </c>
      <c r="C122" s="186">
        <f>'[1]4b'!C38</f>
        <v>22206</v>
      </c>
      <c r="D122" s="187">
        <v>406</v>
      </c>
      <c r="E122" s="191">
        <f>'[1]4b'!E38</f>
        <v>51.39</v>
      </c>
      <c r="F122" s="192">
        <f>'[1]4b'!F38</f>
        <v>18065</v>
      </c>
      <c r="G122" s="192">
        <f>'[1]4b'!G38</f>
        <v>2952</v>
      </c>
    </row>
    <row r="123" spans="1:7" ht="15.75">
      <c r="A123" s="232"/>
      <c r="B123" s="230"/>
      <c r="C123" s="234"/>
      <c r="D123" s="234"/>
      <c r="E123" s="234"/>
      <c r="F123" s="234"/>
      <c r="G123" s="234"/>
    </row>
    <row r="124" spans="1:7" ht="16.5">
      <c r="A124" s="232">
        <v>85</v>
      </c>
      <c r="B124" s="233" t="s">
        <v>204</v>
      </c>
      <c r="C124" s="182">
        <f>[1]Tabl.1!B26</f>
        <v>43563</v>
      </c>
      <c r="D124" s="543">
        <v>254</v>
      </c>
      <c r="E124" s="184">
        <f>[1]Tabl.2!B26</f>
        <v>67.447814941406307</v>
      </c>
      <c r="F124" s="185">
        <f>[1]Tabl.1!F26</f>
        <v>30162</v>
      </c>
      <c r="G124" s="185">
        <f>[1]Tabl.1!G26</f>
        <v>6770</v>
      </c>
    </row>
    <row r="125" spans="1:7" ht="15.75">
      <c r="A125" s="239"/>
      <c r="B125" s="230" t="s">
        <v>122</v>
      </c>
      <c r="C125" s="234"/>
      <c r="D125" s="234"/>
      <c r="E125" s="234"/>
      <c r="F125" s="234"/>
      <c r="G125" s="234"/>
    </row>
    <row r="126" spans="1:7" ht="16.5">
      <c r="A126" s="232">
        <v>86</v>
      </c>
      <c r="B126" s="235" t="s">
        <v>205</v>
      </c>
      <c r="C126" s="531">
        <v>9394</v>
      </c>
      <c r="D126" s="532">
        <v>260</v>
      </c>
      <c r="E126" s="537">
        <v>68.113207547169807</v>
      </c>
      <c r="F126" s="538">
        <v>6297</v>
      </c>
      <c r="G126" s="538">
        <v>1417</v>
      </c>
    </row>
    <row r="127" spans="1:7" ht="16.5">
      <c r="A127" s="232">
        <v>87</v>
      </c>
      <c r="B127" s="230" t="s">
        <v>207</v>
      </c>
      <c r="C127" s="186">
        <f>'[1]4b'!C44</f>
        <v>13892</v>
      </c>
      <c r="D127" s="532">
        <v>340</v>
      </c>
      <c r="E127" s="191">
        <f>'[1]4b'!E44</f>
        <v>61.51</v>
      </c>
      <c r="F127" s="192">
        <f>'[1]4b'!F44</f>
        <v>10353</v>
      </c>
      <c r="G127" s="192">
        <f>'[1]4b'!G44</f>
        <v>2365</v>
      </c>
    </row>
    <row r="128" spans="1:7" ht="16.5">
      <c r="A128" s="232">
        <v>88</v>
      </c>
      <c r="B128" s="236" t="s">
        <v>218</v>
      </c>
      <c r="C128" s="531">
        <v>10108</v>
      </c>
      <c r="D128" s="532">
        <v>232</v>
      </c>
      <c r="E128" s="537">
        <v>75.644165768590184</v>
      </c>
      <c r="F128" s="538">
        <v>6095</v>
      </c>
      <c r="G128" s="538">
        <v>2215</v>
      </c>
    </row>
    <row r="129" spans="1:9" ht="16.5">
      <c r="A129" s="232">
        <v>89</v>
      </c>
      <c r="B129" s="235" t="s">
        <v>208</v>
      </c>
      <c r="C129" s="531">
        <v>10169</v>
      </c>
      <c r="D129" s="532">
        <v>198</v>
      </c>
      <c r="E129" s="537">
        <v>66.815274277960839</v>
      </c>
      <c r="F129" s="538">
        <v>7417</v>
      </c>
      <c r="G129" s="538">
        <v>773</v>
      </c>
    </row>
    <row r="130" spans="1:9" ht="16.5">
      <c r="A130" s="232"/>
      <c r="B130" s="544"/>
      <c r="C130" s="545"/>
      <c r="D130" s="546"/>
      <c r="E130" s="547"/>
      <c r="F130" s="545"/>
      <c r="G130" s="545"/>
    </row>
    <row r="131" spans="1:9">
      <c r="A131" s="708" t="s">
        <v>219</v>
      </c>
      <c r="B131" s="708"/>
      <c r="C131" s="708"/>
      <c r="D131" s="708"/>
      <c r="E131" s="708"/>
      <c r="F131" s="708"/>
      <c r="G131" s="708"/>
      <c r="H131" s="708"/>
    </row>
    <row r="132" spans="1:9" ht="15">
      <c r="A132" s="734" t="s">
        <v>147</v>
      </c>
      <c r="B132" s="734"/>
      <c r="C132" s="734"/>
      <c r="D132" s="734"/>
      <c r="E132" s="734"/>
      <c r="F132" s="734"/>
      <c r="G132" s="734"/>
      <c r="H132" s="734"/>
      <c r="I132" s="734"/>
    </row>
    <row r="133" spans="1:9" ht="15">
      <c r="A133" s="734" t="s">
        <v>148</v>
      </c>
      <c r="B133" s="734"/>
      <c r="C133" s="734"/>
      <c r="D133" s="734"/>
      <c r="E133" s="734"/>
      <c r="F133" s="734"/>
      <c r="G133" s="734"/>
      <c r="H133" s="734"/>
      <c r="I133" s="734"/>
    </row>
  </sheetData>
  <mergeCells count="15">
    <mergeCell ref="A131:H131"/>
    <mergeCell ref="A132:I132"/>
    <mergeCell ref="A133:I133"/>
    <mergeCell ref="B1:F1"/>
    <mergeCell ref="B2:E2"/>
    <mergeCell ref="A4:A8"/>
    <mergeCell ref="B4:B8"/>
    <mergeCell ref="C4:G4"/>
    <mergeCell ref="C5:E6"/>
    <mergeCell ref="F5:G6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scale="31" orientation="portrait" horizont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K17"/>
  <sheetViews>
    <sheetView workbookViewId="0">
      <selection activeCell="L46" sqref="L46"/>
    </sheetView>
  </sheetViews>
  <sheetFormatPr defaultRowHeight="12.75"/>
  <sheetData>
    <row r="2" spans="1:11" ht="15.75">
      <c r="A2" s="432" t="s">
        <v>352</v>
      </c>
      <c r="B2" s="402"/>
      <c r="C2" s="444"/>
      <c r="D2" s="444"/>
      <c r="E2" s="444"/>
      <c r="F2" s="444"/>
      <c r="G2" s="444"/>
      <c r="H2" s="444"/>
      <c r="I2" s="444"/>
      <c r="J2" s="398"/>
      <c r="K2" s="34"/>
    </row>
    <row r="3" spans="1:11" ht="15.75">
      <c r="A3" s="435" t="s">
        <v>353</v>
      </c>
      <c r="B3" s="402"/>
      <c r="C3" s="444"/>
      <c r="D3" s="444"/>
      <c r="E3" s="444"/>
      <c r="F3" s="444"/>
      <c r="G3" s="444"/>
      <c r="H3" s="444"/>
      <c r="I3" s="444"/>
      <c r="J3" s="398"/>
      <c r="K3" s="34"/>
    </row>
    <row r="4" spans="1:11" ht="15.75">
      <c r="A4" s="436" t="s">
        <v>354</v>
      </c>
      <c r="B4" s="402"/>
      <c r="C4" s="444"/>
      <c r="D4" s="444"/>
      <c r="E4" s="444"/>
      <c r="F4" s="444"/>
      <c r="G4" s="444"/>
      <c r="H4" s="444"/>
      <c r="I4" s="444"/>
      <c r="J4" s="398"/>
      <c r="K4" s="34"/>
    </row>
    <row r="5" spans="1:11" ht="15.75">
      <c r="A5" s="436" t="s">
        <v>355</v>
      </c>
      <c r="B5" s="402"/>
      <c r="C5" s="444"/>
      <c r="D5" s="444"/>
      <c r="E5" s="444"/>
      <c r="F5" s="444"/>
      <c r="G5" s="444"/>
      <c r="H5" s="444"/>
      <c r="I5" s="444"/>
      <c r="J5" s="398"/>
      <c r="K5" s="34"/>
    </row>
    <row r="6" spans="1:11">
      <c r="A6" s="34"/>
      <c r="B6" s="464"/>
      <c r="C6" s="464"/>
      <c r="D6" s="464"/>
      <c r="E6" s="464"/>
      <c r="F6" s="464"/>
      <c r="G6" s="464"/>
      <c r="H6" s="464"/>
      <c r="I6" s="465"/>
      <c r="J6" s="466"/>
      <c r="K6" s="35"/>
    </row>
    <row r="7" spans="1:11" ht="15.75">
      <c r="A7" s="432" t="s">
        <v>352</v>
      </c>
      <c r="B7" s="402"/>
      <c r="C7" s="444"/>
      <c r="D7" s="444"/>
      <c r="E7" s="444"/>
      <c r="F7" s="444"/>
      <c r="G7" s="444"/>
      <c r="H7" s="444"/>
      <c r="I7" s="444"/>
      <c r="J7" s="398"/>
      <c r="K7" s="34"/>
    </row>
    <row r="8" spans="1:11" ht="15.75">
      <c r="A8" s="435" t="s">
        <v>353</v>
      </c>
      <c r="B8" s="402"/>
      <c r="C8" s="444"/>
      <c r="D8" s="444"/>
      <c r="E8" s="444"/>
      <c r="F8" s="444"/>
      <c r="G8" s="444"/>
      <c r="H8" s="444"/>
      <c r="I8" s="444"/>
      <c r="J8" s="398"/>
      <c r="K8" s="34"/>
    </row>
    <row r="9" spans="1:11" ht="15.75">
      <c r="A9" s="436" t="s">
        <v>354</v>
      </c>
      <c r="B9" s="402"/>
      <c r="C9" s="444"/>
      <c r="D9" s="444"/>
      <c r="E9" s="444"/>
      <c r="F9" s="444"/>
      <c r="G9" s="444"/>
      <c r="H9" s="444"/>
      <c r="I9" s="444"/>
      <c r="J9" s="398"/>
      <c r="K9" s="34"/>
    </row>
    <row r="10" spans="1:11" ht="15.75">
      <c r="A10" s="436" t="s">
        <v>355</v>
      </c>
      <c r="B10" s="402"/>
      <c r="C10" s="444"/>
      <c r="D10" s="444"/>
      <c r="E10" s="444"/>
      <c r="F10" s="444"/>
      <c r="G10" s="444"/>
      <c r="H10" s="444"/>
      <c r="I10" s="444"/>
      <c r="J10" s="398"/>
      <c r="K10" s="34"/>
    </row>
    <row r="11" spans="1:11">
      <c r="A11" s="34"/>
      <c r="B11" s="464"/>
      <c r="C11" s="464"/>
      <c r="D11" s="464"/>
      <c r="E11" s="464"/>
      <c r="F11" s="464"/>
      <c r="G11" s="464"/>
      <c r="H11" s="464"/>
      <c r="I11" s="465"/>
      <c r="J11" s="466"/>
      <c r="K11" s="35"/>
    </row>
    <row r="12" spans="1:11">
      <c r="A12" s="432" t="s">
        <v>352</v>
      </c>
      <c r="B12" s="457"/>
      <c r="C12" s="457"/>
      <c r="D12" s="457"/>
      <c r="E12" s="457"/>
      <c r="F12" s="457"/>
      <c r="G12" s="457"/>
      <c r="H12" s="457"/>
      <c r="I12" s="458"/>
      <c r="J12" s="459"/>
      <c r="K12" s="35"/>
    </row>
    <row r="13" spans="1:11">
      <c r="A13" s="435" t="s">
        <v>353</v>
      </c>
      <c r="B13" s="457"/>
      <c r="C13" s="457"/>
      <c r="D13" s="457"/>
      <c r="E13" s="457"/>
      <c r="F13" s="457"/>
      <c r="G13" s="457"/>
      <c r="H13" s="457"/>
      <c r="I13" s="458"/>
      <c r="J13" s="459"/>
      <c r="K13" s="35"/>
    </row>
    <row r="14" spans="1:11">
      <c r="A14" s="356" t="s">
        <v>362</v>
      </c>
      <c r="B14" s="460"/>
      <c r="C14" s="460"/>
      <c r="D14" s="460"/>
      <c r="E14" s="460"/>
      <c r="F14" s="460"/>
      <c r="G14" s="460"/>
      <c r="H14" s="460"/>
      <c r="I14" s="433"/>
      <c r="J14" s="461"/>
      <c r="K14" s="48"/>
    </row>
    <row r="15" spans="1:11">
      <c r="A15" s="436" t="s">
        <v>354</v>
      </c>
      <c r="B15" s="457"/>
      <c r="C15" s="457"/>
      <c r="D15" s="457"/>
      <c r="E15" s="457"/>
      <c r="F15" s="457"/>
      <c r="G15" s="457"/>
      <c r="H15" s="457"/>
      <c r="I15" s="458"/>
      <c r="J15" s="459"/>
      <c r="K15" s="35"/>
    </row>
    <row r="16" spans="1:11">
      <c r="A16" s="436" t="s">
        <v>355</v>
      </c>
      <c r="B16" s="457"/>
      <c r="C16" s="457"/>
      <c r="D16" s="457"/>
      <c r="E16" s="457"/>
      <c r="F16" s="457"/>
      <c r="G16" s="457"/>
      <c r="H16" s="457"/>
      <c r="I16" s="458"/>
      <c r="J16" s="459"/>
      <c r="K16" s="35"/>
    </row>
    <row r="17" spans="1:11">
      <c r="A17" s="87" t="s">
        <v>363</v>
      </c>
      <c r="B17" s="462"/>
      <c r="C17" s="463"/>
      <c r="D17" s="463"/>
      <c r="E17" s="463"/>
      <c r="F17" s="463"/>
      <c r="G17" s="463"/>
      <c r="H17" s="463"/>
      <c r="I17" s="462"/>
      <c r="J17" s="322"/>
      <c r="K17" s="8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2"/>
  <sheetViews>
    <sheetView zoomScale="80" zoomScaleNormal="80" workbookViewId="0">
      <selection sqref="A1:G1"/>
    </sheetView>
  </sheetViews>
  <sheetFormatPr defaultColWidth="7.5703125" defaultRowHeight="15"/>
  <cols>
    <col min="1" max="1" width="19.85546875" style="46" customWidth="1"/>
    <col min="2" max="2" width="7.28515625" style="46" bestFit="1" customWidth="1"/>
    <col min="3" max="3" width="7.5703125" style="46" customWidth="1"/>
    <col min="4" max="4" width="12.28515625" style="46" customWidth="1"/>
    <col min="5" max="5" width="7.85546875" style="46" bestFit="1" customWidth="1"/>
    <col min="6" max="6" width="9" style="46" bestFit="1" customWidth="1"/>
    <col min="7" max="7" width="11" style="46" customWidth="1"/>
    <col min="8" max="8" width="7.7109375" style="46" customWidth="1"/>
    <col min="9" max="9" width="8.42578125" style="46" customWidth="1"/>
    <col min="10" max="10" width="8.85546875" style="46" customWidth="1"/>
    <col min="11" max="11" width="8.28515625" style="46" customWidth="1"/>
    <col min="12" max="15" width="9.140625" style="46" hidden="1" customWidth="1"/>
    <col min="16" max="16384" width="7.5703125" style="27"/>
  </cols>
  <sheetData>
    <row r="1" spans="1:15" s="2" customFormat="1" ht="18" customHeight="1">
      <c r="A1" s="49" t="s">
        <v>443</v>
      </c>
      <c r="B1" s="50"/>
      <c r="C1" s="50"/>
      <c r="D1" s="50"/>
      <c r="E1" s="50"/>
      <c r="F1" s="50"/>
      <c r="G1" s="51"/>
      <c r="H1" s="6"/>
      <c r="I1" s="52"/>
      <c r="J1" s="52"/>
      <c r="K1" s="52"/>
      <c r="L1" s="52"/>
      <c r="M1" s="52"/>
      <c r="N1" s="52"/>
      <c r="O1" s="52"/>
    </row>
    <row r="2" spans="1:15" s="2" customFormat="1" ht="18" customHeight="1">
      <c r="A2" s="53" t="s">
        <v>47</v>
      </c>
      <c r="B2" s="50"/>
      <c r="C2" s="50"/>
      <c r="D2" s="50"/>
      <c r="E2" s="50"/>
      <c r="F2" s="50"/>
      <c r="G2" s="51"/>
      <c r="H2" s="6"/>
      <c r="I2" s="52"/>
      <c r="J2" s="52"/>
      <c r="K2" s="52"/>
      <c r="L2" s="52"/>
      <c r="M2" s="52"/>
      <c r="N2" s="52"/>
      <c r="O2" s="52"/>
    </row>
    <row r="3" spans="1:15" s="2" customFormat="1" ht="18" customHeight="1">
      <c r="A3" s="54" t="s">
        <v>48</v>
      </c>
      <c r="B3" s="50"/>
      <c r="C3" s="50"/>
      <c r="D3" s="50"/>
      <c r="E3" s="50"/>
      <c r="F3" s="50"/>
      <c r="G3" s="51"/>
      <c r="H3" s="6"/>
      <c r="I3" s="52"/>
      <c r="J3" s="52"/>
      <c r="K3" s="52"/>
      <c r="L3" s="52"/>
      <c r="M3" s="52"/>
      <c r="N3" s="52"/>
      <c r="O3" s="52"/>
    </row>
    <row r="4" spans="1:15" s="2" customFormat="1" ht="18" customHeight="1">
      <c r="A4" s="55" t="s">
        <v>49</v>
      </c>
      <c r="B4" s="50"/>
      <c r="C4" s="50"/>
      <c r="D4" s="50"/>
      <c r="E4" s="50"/>
      <c r="F4" s="50"/>
      <c r="G4" s="51"/>
      <c r="H4" s="6"/>
      <c r="I4" s="52"/>
      <c r="J4" s="52"/>
      <c r="K4" s="52"/>
      <c r="L4" s="52"/>
      <c r="M4" s="52"/>
      <c r="N4" s="52"/>
      <c r="O4" s="52"/>
    </row>
    <row r="5" spans="1:15" s="2" customFormat="1" ht="18" customHeight="1">
      <c r="A5" s="56" t="s">
        <v>50</v>
      </c>
      <c r="B5" s="57"/>
      <c r="C5" s="57"/>
      <c r="D5" s="57"/>
      <c r="E5" s="57"/>
      <c r="F5" s="57"/>
      <c r="G5" s="58"/>
      <c r="H5" s="6"/>
      <c r="I5" s="4"/>
      <c r="J5" s="4"/>
      <c r="K5" s="4"/>
      <c r="L5" s="4"/>
      <c r="M5" s="4"/>
      <c r="N5" s="4"/>
      <c r="O5" s="4"/>
    </row>
    <row r="6" spans="1:15" ht="11.25" customHeight="1" thickBot="1">
      <c r="A6" s="5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s="59" customFormat="1" ht="123" customHeight="1">
      <c r="A7" s="567" t="s">
        <v>51</v>
      </c>
      <c r="B7" s="598" t="s">
        <v>52</v>
      </c>
      <c r="C7" s="598"/>
      <c r="D7" s="599"/>
      <c r="E7" s="600" t="s">
        <v>53</v>
      </c>
      <c r="F7" s="601"/>
      <c r="G7" s="602" t="s">
        <v>54</v>
      </c>
      <c r="H7" s="600" t="s">
        <v>55</v>
      </c>
      <c r="I7" s="601"/>
      <c r="J7" s="582" t="s">
        <v>56</v>
      </c>
      <c r="K7" s="582" t="s">
        <v>57</v>
      </c>
      <c r="L7" s="583"/>
      <c r="M7" s="583"/>
      <c r="N7" s="583"/>
      <c r="O7" s="583" t="s">
        <v>58</v>
      </c>
    </row>
    <row r="8" spans="1:15" s="60" customFormat="1" ht="33.75" customHeight="1">
      <c r="A8" s="588"/>
      <c r="B8" s="592" t="s">
        <v>59</v>
      </c>
      <c r="C8" s="594" t="s">
        <v>60</v>
      </c>
      <c r="D8" s="595"/>
      <c r="E8" s="596" t="s">
        <v>59</v>
      </c>
      <c r="F8" s="596" t="s">
        <v>61</v>
      </c>
      <c r="G8" s="603"/>
      <c r="H8" s="596" t="s">
        <v>59</v>
      </c>
      <c r="I8" s="596" t="s">
        <v>62</v>
      </c>
      <c r="J8" s="584"/>
      <c r="K8" s="584"/>
      <c r="L8" s="585"/>
      <c r="M8" s="585"/>
      <c r="N8" s="585"/>
      <c r="O8" s="590"/>
    </row>
    <row r="9" spans="1:15" s="60" customFormat="1" ht="199.5" customHeight="1" thickBot="1">
      <c r="A9" s="589"/>
      <c r="B9" s="593"/>
      <c r="C9" s="61" t="s">
        <v>63</v>
      </c>
      <c r="D9" s="61" t="s">
        <v>64</v>
      </c>
      <c r="E9" s="597"/>
      <c r="F9" s="597"/>
      <c r="G9" s="597"/>
      <c r="H9" s="597"/>
      <c r="I9" s="597"/>
      <c r="J9" s="586"/>
      <c r="K9" s="586"/>
      <c r="L9" s="587"/>
      <c r="M9" s="587"/>
      <c r="N9" s="587"/>
      <c r="O9" s="591"/>
    </row>
    <row r="10" spans="1:15" s="69" customFormat="1" ht="11.25" customHeight="1">
      <c r="A10" s="62"/>
      <c r="B10" s="63"/>
      <c r="C10" s="36"/>
      <c r="D10" s="36"/>
      <c r="E10" s="64"/>
      <c r="F10" s="64"/>
      <c r="G10" s="64"/>
      <c r="H10" s="36"/>
      <c r="I10" s="36"/>
      <c r="J10" s="37"/>
      <c r="K10" s="65"/>
      <c r="L10" s="66"/>
      <c r="M10" s="67"/>
      <c r="N10" s="66"/>
      <c r="O10" s="68"/>
    </row>
    <row r="11" spans="1:15" s="72" customFormat="1" ht="21.95" customHeight="1">
      <c r="A11" s="12" t="s">
        <v>46</v>
      </c>
      <c r="B11" s="13">
        <v>20218</v>
      </c>
      <c r="C11" s="70">
        <v>526</v>
      </c>
      <c r="D11" s="15">
        <v>17441</v>
      </c>
      <c r="E11" s="15">
        <v>87940</v>
      </c>
      <c r="F11" s="70">
        <v>86680</v>
      </c>
      <c r="G11" s="15">
        <v>27616</v>
      </c>
      <c r="H11" s="15">
        <v>5706</v>
      </c>
      <c r="I11" s="70">
        <v>1249</v>
      </c>
      <c r="J11" s="15">
        <v>34288</v>
      </c>
      <c r="K11" s="16">
        <v>472511</v>
      </c>
      <c r="L11" s="71">
        <v>314820</v>
      </c>
      <c r="M11" s="71">
        <v>325696</v>
      </c>
      <c r="N11" s="71">
        <f>39770+1438+8654</f>
        <v>49862</v>
      </c>
      <c r="O11" s="71">
        <v>29230</v>
      </c>
    </row>
    <row r="12" spans="1:15" ht="26.25" customHeight="1">
      <c r="A12" s="18" t="s">
        <v>13</v>
      </c>
      <c r="B12" s="73">
        <v>1752</v>
      </c>
      <c r="C12" s="74">
        <v>41</v>
      </c>
      <c r="D12" s="74">
        <v>1382</v>
      </c>
      <c r="E12" s="74">
        <v>7165</v>
      </c>
      <c r="F12" s="75">
        <v>7005</v>
      </c>
      <c r="G12" s="75">
        <v>2736</v>
      </c>
      <c r="H12" s="75">
        <v>321</v>
      </c>
      <c r="I12" s="74">
        <v>125</v>
      </c>
      <c r="J12" s="75">
        <v>2393</v>
      </c>
      <c r="K12" s="76">
        <v>51180</v>
      </c>
      <c r="L12" s="77">
        <v>27201</v>
      </c>
      <c r="M12" s="77">
        <v>29618</v>
      </c>
      <c r="N12" s="77">
        <v>4108</v>
      </c>
      <c r="O12" s="77">
        <v>2590</v>
      </c>
    </row>
    <row r="13" spans="1:15" ht="21.95" customHeight="1">
      <c r="A13" s="18" t="s">
        <v>14</v>
      </c>
      <c r="B13" s="73">
        <v>888</v>
      </c>
      <c r="C13" s="75">
        <v>20</v>
      </c>
      <c r="D13" s="74">
        <v>784</v>
      </c>
      <c r="E13" s="74">
        <v>4592</v>
      </c>
      <c r="F13" s="75">
        <v>4550</v>
      </c>
      <c r="G13" s="75">
        <v>1556</v>
      </c>
      <c r="H13" s="75">
        <v>180</v>
      </c>
      <c r="I13" s="75">
        <v>74</v>
      </c>
      <c r="J13" s="75">
        <v>1633</v>
      </c>
      <c r="K13" s="76">
        <v>23177</v>
      </c>
      <c r="L13" s="77">
        <v>15488</v>
      </c>
      <c r="M13" s="77">
        <v>19271</v>
      </c>
      <c r="N13" s="77">
        <v>2184</v>
      </c>
      <c r="O13" s="77">
        <v>775</v>
      </c>
    </row>
    <row r="14" spans="1:15" ht="21.95" customHeight="1">
      <c r="A14" s="18" t="s">
        <v>15</v>
      </c>
      <c r="B14" s="73">
        <v>1141</v>
      </c>
      <c r="C14" s="75">
        <v>28</v>
      </c>
      <c r="D14" s="74">
        <v>948</v>
      </c>
      <c r="E14" s="74">
        <v>5337</v>
      </c>
      <c r="F14" s="75">
        <v>5263</v>
      </c>
      <c r="G14" s="75">
        <v>1358</v>
      </c>
      <c r="H14" s="75">
        <v>196</v>
      </c>
      <c r="I14" s="75">
        <v>98</v>
      </c>
      <c r="J14" s="75">
        <v>2856</v>
      </c>
      <c r="K14" s="76">
        <v>17277</v>
      </c>
      <c r="L14" s="77">
        <v>10649</v>
      </c>
      <c r="M14" s="77">
        <v>13416</v>
      </c>
      <c r="N14" s="77">
        <v>2145</v>
      </c>
      <c r="O14" s="77">
        <v>1086</v>
      </c>
    </row>
    <row r="15" spans="1:15" ht="21.95" customHeight="1">
      <c r="A15" s="18" t="s">
        <v>16</v>
      </c>
      <c r="B15" s="73">
        <v>695</v>
      </c>
      <c r="C15" s="75">
        <v>28</v>
      </c>
      <c r="D15" s="74">
        <v>605</v>
      </c>
      <c r="E15" s="74">
        <v>3257</v>
      </c>
      <c r="F15" s="75">
        <v>3211</v>
      </c>
      <c r="G15" s="75">
        <v>1178</v>
      </c>
      <c r="H15" s="75">
        <v>126</v>
      </c>
      <c r="I15" s="75">
        <v>44</v>
      </c>
      <c r="J15" s="75">
        <v>1146</v>
      </c>
      <c r="K15" s="76">
        <v>14122</v>
      </c>
      <c r="L15" s="77">
        <v>8663</v>
      </c>
      <c r="M15" s="77">
        <v>9703</v>
      </c>
      <c r="N15" s="77">
        <v>872</v>
      </c>
      <c r="O15" s="77">
        <v>1499</v>
      </c>
    </row>
    <row r="16" spans="1:15" ht="21.95" customHeight="1">
      <c r="A16" s="18" t="s">
        <v>17</v>
      </c>
      <c r="B16" s="73">
        <v>1396</v>
      </c>
      <c r="C16" s="75">
        <v>50</v>
      </c>
      <c r="D16" s="74">
        <v>1147</v>
      </c>
      <c r="E16" s="74">
        <v>5685</v>
      </c>
      <c r="F16" s="75">
        <v>5604</v>
      </c>
      <c r="G16" s="75">
        <v>1660</v>
      </c>
      <c r="H16" s="75">
        <v>160</v>
      </c>
      <c r="I16" s="75">
        <v>67</v>
      </c>
      <c r="J16" s="75">
        <v>2077</v>
      </c>
      <c r="K16" s="76">
        <v>30530</v>
      </c>
      <c r="L16" s="77">
        <v>21503</v>
      </c>
      <c r="M16" s="77">
        <v>21518</v>
      </c>
      <c r="N16" s="77">
        <v>3655</v>
      </c>
      <c r="O16" s="77">
        <v>1002</v>
      </c>
    </row>
    <row r="17" spans="1:15" ht="21.95" customHeight="1">
      <c r="A17" s="18" t="s">
        <v>18</v>
      </c>
      <c r="B17" s="19">
        <v>1608</v>
      </c>
      <c r="C17" s="75">
        <v>42</v>
      </c>
      <c r="D17" s="74">
        <v>1374</v>
      </c>
      <c r="E17" s="74">
        <v>6401</v>
      </c>
      <c r="F17" s="75">
        <v>6309</v>
      </c>
      <c r="G17" s="75">
        <v>2519</v>
      </c>
      <c r="H17" s="75">
        <v>253</v>
      </c>
      <c r="I17" s="75">
        <v>100</v>
      </c>
      <c r="J17" s="75">
        <v>2692</v>
      </c>
      <c r="K17" s="76">
        <v>38954</v>
      </c>
      <c r="L17" s="77">
        <v>21795</v>
      </c>
      <c r="M17" s="77">
        <v>24718</v>
      </c>
      <c r="N17" s="77">
        <v>4837</v>
      </c>
      <c r="O17" s="77">
        <v>3803</v>
      </c>
    </row>
    <row r="18" spans="1:15" ht="21.95" customHeight="1">
      <c r="A18" s="18" t="s">
        <v>19</v>
      </c>
      <c r="B18" s="78">
        <v>2275</v>
      </c>
      <c r="C18" s="75">
        <v>74</v>
      </c>
      <c r="D18" s="74">
        <v>1912</v>
      </c>
      <c r="E18" s="74">
        <v>12041</v>
      </c>
      <c r="F18" s="74">
        <v>11918</v>
      </c>
      <c r="G18" s="75">
        <v>3039</v>
      </c>
      <c r="H18" s="75">
        <v>429</v>
      </c>
      <c r="I18" s="75">
        <v>130</v>
      </c>
      <c r="J18" s="75">
        <v>4734</v>
      </c>
      <c r="K18" s="79">
        <v>69670</v>
      </c>
      <c r="L18" s="77">
        <v>56388</v>
      </c>
      <c r="M18" s="77">
        <v>47339</v>
      </c>
      <c r="N18" s="77">
        <v>9895</v>
      </c>
      <c r="O18" s="77">
        <v>3676</v>
      </c>
    </row>
    <row r="19" spans="1:15" ht="21.95" customHeight="1">
      <c r="A19" s="18" t="s">
        <v>20</v>
      </c>
      <c r="B19" s="78">
        <v>587</v>
      </c>
      <c r="C19" s="75">
        <v>9</v>
      </c>
      <c r="D19" s="74">
        <v>527</v>
      </c>
      <c r="E19" s="74">
        <v>2424</v>
      </c>
      <c r="F19" s="75">
        <v>2362</v>
      </c>
      <c r="G19" s="75">
        <v>876</v>
      </c>
      <c r="H19" s="75">
        <v>82</v>
      </c>
      <c r="I19" s="75">
        <v>22</v>
      </c>
      <c r="J19" s="75">
        <v>761</v>
      </c>
      <c r="K19" s="76">
        <v>12457</v>
      </c>
      <c r="L19" s="77">
        <v>6897</v>
      </c>
      <c r="M19" s="77">
        <v>8191</v>
      </c>
      <c r="N19" s="77">
        <v>815</v>
      </c>
      <c r="O19" s="77">
        <v>755</v>
      </c>
    </row>
    <row r="20" spans="1:15" ht="21.95" customHeight="1">
      <c r="A20" s="18" t="s">
        <v>21</v>
      </c>
      <c r="B20" s="78">
        <v>932</v>
      </c>
      <c r="C20" s="75">
        <v>25</v>
      </c>
      <c r="D20" s="74">
        <v>821</v>
      </c>
      <c r="E20" s="74">
        <v>4516</v>
      </c>
      <c r="F20" s="75">
        <v>4480</v>
      </c>
      <c r="G20" s="75">
        <v>1015</v>
      </c>
      <c r="H20" s="75">
        <v>108</v>
      </c>
      <c r="I20" s="75">
        <v>46</v>
      </c>
      <c r="J20" s="75">
        <v>1238</v>
      </c>
      <c r="K20" s="76">
        <v>13289</v>
      </c>
      <c r="L20" s="77">
        <v>7335</v>
      </c>
      <c r="M20" s="77">
        <v>9231</v>
      </c>
      <c r="N20" s="77">
        <v>993</v>
      </c>
      <c r="O20" s="77">
        <v>1077</v>
      </c>
    </row>
    <row r="21" spans="1:15" ht="21.95" customHeight="1">
      <c r="A21" s="18" t="s">
        <v>22</v>
      </c>
      <c r="B21" s="80">
        <v>789</v>
      </c>
      <c r="C21" s="75">
        <v>14</v>
      </c>
      <c r="D21" s="74">
        <v>713</v>
      </c>
      <c r="E21" s="74">
        <v>3028</v>
      </c>
      <c r="F21" s="75">
        <v>2999</v>
      </c>
      <c r="G21" s="75">
        <v>617</v>
      </c>
      <c r="H21" s="75">
        <v>88</v>
      </c>
      <c r="I21" s="75">
        <v>39</v>
      </c>
      <c r="J21" s="75">
        <v>866</v>
      </c>
      <c r="K21" s="76">
        <v>9286</v>
      </c>
      <c r="L21" s="77">
        <v>5206</v>
      </c>
      <c r="M21" s="77">
        <v>6705</v>
      </c>
      <c r="N21" s="77">
        <v>1982</v>
      </c>
      <c r="O21" s="77">
        <v>709</v>
      </c>
    </row>
    <row r="22" spans="1:15" ht="21.95" customHeight="1">
      <c r="A22" s="18" t="s">
        <v>23</v>
      </c>
      <c r="B22" s="78">
        <v>1197</v>
      </c>
      <c r="C22" s="75">
        <v>38</v>
      </c>
      <c r="D22" s="74">
        <v>1080</v>
      </c>
      <c r="E22" s="74">
        <v>4397</v>
      </c>
      <c r="F22" s="75">
        <v>4320</v>
      </c>
      <c r="G22" s="75">
        <v>1630</v>
      </c>
      <c r="H22" s="75">
        <v>568</v>
      </c>
      <c r="I22" s="75">
        <v>88</v>
      </c>
      <c r="J22" s="75">
        <v>2074</v>
      </c>
      <c r="K22" s="76">
        <v>32680</v>
      </c>
      <c r="L22" s="77">
        <v>28748</v>
      </c>
      <c r="M22" s="77">
        <v>23308</v>
      </c>
      <c r="N22" s="77">
        <v>3691</v>
      </c>
      <c r="O22" s="77">
        <v>1057</v>
      </c>
    </row>
    <row r="23" spans="1:15" ht="21.95" customHeight="1">
      <c r="A23" s="18" t="s">
        <v>24</v>
      </c>
      <c r="B23" s="78">
        <v>3192</v>
      </c>
      <c r="C23" s="75">
        <v>67</v>
      </c>
      <c r="D23" s="74">
        <v>2784</v>
      </c>
      <c r="E23" s="74">
        <v>10657</v>
      </c>
      <c r="F23" s="75">
        <v>10469</v>
      </c>
      <c r="G23" s="75">
        <v>3921</v>
      </c>
      <c r="H23" s="75">
        <v>568</v>
      </c>
      <c r="I23" s="75">
        <v>188</v>
      </c>
      <c r="J23" s="75">
        <v>5282</v>
      </c>
      <c r="K23" s="76">
        <v>68678</v>
      </c>
      <c r="L23" s="77">
        <v>44776</v>
      </c>
      <c r="M23" s="77">
        <v>45027</v>
      </c>
      <c r="N23" s="77">
        <v>6944</v>
      </c>
      <c r="O23" s="77">
        <v>3449</v>
      </c>
    </row>
    <row r="24" spans="1:15" ht="21.95" customHeight="1">
      <c r="A24" s="18" t="s">
        <v>25</v>
      </c>
      <c r="B24" s="78">
        <v>612</v>
      </c>
      <c r="C24" s="75">
        <v>4</v>
      </c>
      <c r="D24" s="74">
        <v>572</v>
      </c>
      <c r="E24" s="74">
        <v>2705</v>
      </c>
      <c r="F24" s="75">
        <v>2665</v>
      </c>
      <c r="G24" s="75">
        <v>646</v>
      </c>
      <c r="H24" s="75">
        <v>71</v>
      </c>
      <c r="I24" s="75">
        <v>26</v>
      </c>
      <c r="J24" s="75">
        <v>1277</v>
      </c>
      <c r="K24" s="76">
        <v>9370</v>
      </c>
      <c r="L24" s="77">
        <v>6003</v>
      </c>
      <c r="M24" s="77">
        <v>7322</v>
      </c>
      <c r="N24" s="77">
        <v>1157</v>
      </c>
      <c r="O24" s="77">
        <v>625</v>
      </c>
    </row>
    <row r="25" spans="1:15" ht="21.95" customHeight="1">
      <c r="A25" s="18" t="s">
        <v>26</v>
      </c>
      <c r="B25" s="78">
        <v>813</v>
      </c>
      <c r="C25" s="75">
        <v>18</v>
      </c>
      <c r="D25" s="74">
        <v>736</v>
      </c>
      <c r="E25" s="74">
        <v>3739</v>
      </c>
      <c r="F25" s="75">
        <v>3667</v>
      </c>
      <c r="G25" s="75">
        <v>1158</v>
      </c>
      <c r="H25" s="75">
        <v>202</v>
      </c>
      <c r="I25" s="75">
        <v>80</v>
      </c>
      <c r="J25" s="75">
        <v>1470</v>
      </c>
      <c r="K25" s="76">
        <v>16775</v>
      </c>
      <c r="L25" s="77">
        <v>10872</v>
      </c>
      <c r="M25" s="77">
        <v>13308</v>
      </c>
      <c r="N25" s="77">
        <v>1615</v>
      </c>
      <c r="O25" s="77">
        <v>1929</v>
      </c>
    </row>
    <row r="26" spans="1:15" ht="21.95" customHeight="1">
      <c r="A26" s="18" t="s">
        <v>27</v>
      </c>
      <c r="B26" s="78">
        <v>1315</v>
      </c>
      <c r="C26" s="75">
        <v>33</v>
      </c>
      <c r="D26" s="74">
        <v>1141</v>
      </c>
      <c r="E26" s="74">
        <v>7653</v>
      </c>
      <c r="F26" s="75">
        <v>7583</v>
      </c>
      <c r="G26" s="75">
        <v>2350</v>
      </c>
      <c r="H26" s="75">
        <v>1446</v>
      </c>
      <c r="I26" s="75">
        <v>70</v>
      </c>
      <c r="J26" s="75">
        <v>2721</v>
      </c>
      <c r="K26" s="76">
        <v>41278</v>
      </c>
      <c r="L26" s="77">
        <v>24499</v>
      </c>
      <c r="M26" s="77">
        <v>24462</v>
      </c>
      <c r="N26" s="77">
        <v>2874</v>
      </c>
      <c r="O26" s="77">
        <v>3661</v>
      </c>
    </row>
    <row r="27" spans="1:15" ht="21.95" customHeight="1">
      <c r="A27" s="25" t="s">
        <v>28</v>
      </c>
      <c r="B27" s="78">
        <v>1026</v>
      </c>
      <c r="C27" s="75">
        <v>35</v>
      </c>
      <c r="D27" s="74">
        <v>915</v>
      </c>
      <c r="E27" s="74">
        <v>4343</v>
      </c>
      <c r="F27" s="75">
        <v>4275</v>
      </c>
      <c r="G27" s="81">
        <v>1357</v>
      </c>
      <c r="H27" s="81">
        <v>908</v>
      </c>
      <c r="I27" s="75">
        <v>52</v>
      </c>
      <c r="J27" s="81">
        <v>1068</v>
      </c>
      <c r="K27" s="82">
        <v>23788</v>
      </c>
      <c r="L27" s="83">
        <v>18797</v>
      </c>
      <c r="M27" s="83">
        <v>22559</v>
      </c>
      <c r="N27" s="83">
        <v>2095</v>
      </c>
      <c r="O27" s="83">
        <v>1537</v>
      </c>
    </row>
    <row r="28" spans="1:15" ht="9.75" customHeight="1">
      <c r="B28" s="84"/>
      <c r="C28" s="84"/>
      <c r="D28" s="84"/>
      <c r="E28" s="84"/>
      <c r="F28" s="84"/>
      <c r="G28" s="84"/>
      <c r="H28" s="84"/>
      <c r="I28" s="84"/>
      <c r="J28" s="84"/>
      <c r="K28" s="85"/>
    </row>
    <row r="29" spans="1:15" s="86" customFormat="1" ht="12" customHeight="1">
      <c r="A29" s="580" t="s">
        <v>29</v>
      </c>
      <c r="B29" s="580"/>
      <c r="C29" s="580"/>
      <c r="D29" s="580"/>
      <c r="E29" s="580"/>
      <c r="F29" s="580"/>
      <c r="G29" s="580"/>
      <c r="H29" s="580"/>
      <c r="I29" s="87"/>
      <c r="J29" s="87"/>
      <c r="K29" s="87"/>
      <c r="L29" s="87"/>
      <c r="M29" s="87"/>
      <c r="N29" s="87"/>
      <c r="O29" s="87"/>
    </row>
    <row r="30" spans="1:15">
      <c r="A30" s="581" t="s">
        <v>31</v>
      </c>
      <c r="B30" s="581"/>
      <c r="C30" s="581"/>
      <c r="D30" s="581"/>
      <c r="E30" s="581"/>
      <c r="F30" s="581"/>
      <c r="G30" s="581"/>
      <c r="H30" s="581"/>
    </row>
    <row r="32" spans="1:15" ht="18.75">
      <c r="A32" s="29"/>
    </row>
  </sheetData>
  <mergeCells count="16">
    <mergeCell ref="A29:H29"/>
    <mergeCell ref="A30:H30"/>
    <mergeCell ref="K7:N9"/>
    <mergeCell ref="A7:A9"/>
    <mergeCell ref="O7:O9"/>
    <mergeCell ref="B8:B9"/>
    <mergeCell ref="C8:D8"/>
    <mergeCell ref="E8:E9"/>
    <mergeCell ref="F8:F9"/>
    <mergeCell ref="H8:H9"/>
    <mergeCell ref="I8:I9"/>
    <mergeCell ref="B7:D7"/>
    <mergeCell ref="E7:F7"/>
    <mergeCell ref="G7:G9"/>
    <mergeCell ref="H7:I7"/>
    <mergeCell ref="J7:J9"/>
  </mergeCells>
  <pageMargins left="0.98425196850393704" right="0.98425196850393704" top="0.98425196850393704" bottom="0.98425196850393704" header="0.51181102362204722" footer="0.51181102362204722"/>
  <pageSetup paperSize="8" scale="115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1"/>
  <sheetViews>
    <sheetView zoomScaleNormal="100" workbookViewId="0"/>
  </sheetViews>
  <sheetFormatPr defaultRowHeight="12.75"/>
  <cols>
    <col min="1" max="1" width="20" style="34" customWidth="1"/>
    <col min="2" max="3" width="8.7109375" style="35" customWidth="1"/>
    <col min="4" max="4" width="9" style="35" customWidth="1"/>
    <col min="5" max="8" width="8.7109375" style="35" customWidth="1"/>
    <col min="9" max="9" width="8.7109375" style="34" customWidth="1"/>
    <col min="10" max="16384" width="9.140625" style="35"/>
  </cols>
  <sheetData>
    <row r="1" spans="1:9" s="31" customFormat="1" ht="14.25" customHeight="1">
      <c r="A1" s="30" t="s">
        <v>444</v>
      </c>
      <c r="I1" s="32"/>
    </row>
    <row r="2" spans="1:9" s="31" customFormat="1" ht="14.25" customHeight="1">
      <c r="A2" s="33" t="s">
        <v>32</v>
      </c>
      <c r="I2" s="32"/>
    </row>
    <row r="3" spans="1:9" s="31" customFormat="1" ht="14.25">
      <c r="A3" s="4" t="s">
        <v>33</v>
      </c>
      <c r="I3" s="32"/>
    </row>
    <row r="4" spans="1:9" s="31" customFormat="1" ht="14.25">
      <c r="A4" s="4" t="s">
        <v>34</v>
      </c>
      <c r="I4" s="32"/>
    </row>
    <row r="5" spans="1:9" ht="15" thickBot="1">
      <c r="A5" s="5" t="s">
        <v>3</v>
      </c>
      <c r="B5" s="34"/>
      <c r="C5" s="34"/>
      <c r="D5" s="34"/>
      <c r="E5" s="34"/>
      <c r="F5" s="34"/>
      <c r="G5" s="34"/>
      <c r="H5" s="34"/>
    </row>
    <row r="6" spans="1:9" ht="30" customHeight="1">
      <c r="A6" s="604" t="s">
        <v>35</v>
      </c>
      <c r="B6" s="570" t="s">
        <v>36</v>
      </c>
      <c r="C6" s="576" t="s">
        <v>37</v>
      </c>
      <c r="D6" s="577"/>
      <c r="E6" s="577"/>
      <c r="F6" s="577"/>
      <c r="G6" s="577"/>
      <c r="H6" s="577"/>
      <c r="I6" s="577"/>
    </row>
    <row r="7" spans="1:9" ht="177.75" customHeight="1">
      <c r="A7" s="605"/>
      <c r="B7" s="607"/>
      <c r="C7" s="36" t="s">
        <v>38</v>
      </c>
      <c r="D7" s="36" t="s">
        <v>39</v>
      </c>
      <c r="E7" s="36" t="s">
        <v>40</v>
      </c>
      <c r="F7" s="36" t="s">
        <v>41</v>
      </c>
      <c r="G7" s="36" t="s">
        <v>42</v>
      </c>
      <c r="H7" s="36" t="s">
        <v>43</v>
      </c>
      <c r="I7" s="37" t="s">
        <v>44</v>
      </c>
    </row>
    <row r="8" spans="1:9" ht="20.25" customHeight="1" thickBot="1">
      <c r="A8" s="606"/>
      <c r="B8" s="608" t="s">
        <v>45</v>
      </c>
      <c r="C8" s="609"/>
      <c r="D8" s="609"/>
      <c r="E8" s="609"/>
      <c r="F8" s="609"/>
      <c r="G8" s="609"/>
      <c r="H8" s="609"/>
      <c r="I8" s="609"/>
    </row>
    <row r="9" spans="1:9" ht="10.5" customHeight="1">
      <c r="A9" s="38"/>
      <c r="B9" s="39"/>
      <c r="C9" s="40"/>
      <c r="D9" s="40"/>
      <c r="E9" s="40"/>
      <c r="F9" s="40"/>
      <c r="G9" s="40"/>
      <c r="H9" s="40"/>
    </row>
    <row r="10" spans="1:9" ht="21.95" customHeight="1">
      <c r="A10" s="12" t="s">
        <v>46</v>
      </c>
      <c r="B10" s="243">
        <v>65.17919921875</v>
      </c>
      <c r="C10" s="243">
        <v>82.726646423339801</v>
      </c>
      <c r="D10" s="243">
        <v>98.311752319335895</v>
      </c>
      <c r="E10" s="243">
        <v>88.965644836425795</v>
      </c>
      <c r="F10" s="243">
        <v>90.6</v>
      </c>
      <c r="G10" s="243">
        <v>99.174736022949205</v>
      </c>
      <c r="H10" s="246">
        <v>80.859916687011705</v>
      </c>
      <c r="I10" s="244">
        <v>45.823230743408203</v>
      </c>
    </row>
    <row r="11" spans="1:9" ht="21.95" customHeight="1">
      <c r="A11" s="18" t="s">
        <v>13</v>
      </c>
      <c r="B11" s="41">
        <v>61.566562652587898</v>
      </c>
      <c r="C11" s="245">
        <v>83.380760192871094</v>
      </c>
      <c r="D11" s="42">
        <v>98.158226013183594</v>
      </c>
      <c r="E11" s="43">
        <v>90.098648071289105</v>
      </c>
      <c r="F11" s="43">
        <v>81.987579345703097</v>
      </c>
      <c r="G11" s="43">
        <v>99.331382751464801</v>
      </c>
      <c r="H11" s="43">
        <v>84.098937988281307</v>
      </c>
      <c r="I11" s="44">
        <v>44.510414123535199</v>
      </c>
    </row>
    <row r="12" spans="1:9" ht="21.95" customHeight="1">
      <c r="A12" s="18" t="s">
        <v>14</v>
      </c>
      <c r="B12" s="41">
        <v>67.788352966308594</v>
      </c>
      <c r="C12" s="245">
        <v>85.264343261718807</v>
      </c>
      <c r="D12" s="42">
        <v>99.216201782226605</v>
      </c>
      <c r="E12" s="43">
        <v>91.206672668457003</v>
      </c>
      <c r="F12" s="43">
        <v>90.607734680175795</v>
      </c>
      <c r="G12" s="43">
        <v>98.897735595703097</v>
      </c>
      <c r="H12" s="43">
        <v>85.641029357910199</v>
      </c>
      <c r="I12" s="44">
        <v>50.913642883300803</v>
      </c>
    </row>
    <row r="13" spans="1:9" ht="21.95" customHeight="1">
      <c r="A13" s="18" t="s">
        <v>15</v>
      </c>
      <c r="B13" s="41">
        <v>72.171867370605497</v>
      </c>
      <c r="C13" s="245">
        <v>88.38427734375</v>
      </c>
      <c r="D13" s="42">
        <v>98.576248168945298</v>
      </c>
      <c r="E13" s="43">
        <v>87.720588684082003</v>
      </c>
      <c r="F13" s="43">
        <v>88.383834838867202</v>
      </c>
      <c r="G13" s="43">
        <v>99.860038757324205</v>
      </c>
      <c r="H13" s="43">
        <v>72.115386962890597</v>
      </c>
      <c r="I13" s="44">
        <v>52.712436676025398</v>
      </c>
    </row>
    <row r="14" spans="1:9" ht="21.95" customHeight="1">
      <c r="A14" s="18" t="s">
        <v>16</v>
      </c>
      <c r="B14" s="41">
        <v>71.875831604003906</v>
      </c>
      <c r="C14" s="245">
        <v>83.787658691406307</v>
      </c>
      <c r="D14" s="42">
        <v>98.741172790527301</v>
      </c>
      <c r="E14" s="43">
        <v>93.803054809570298</v>
      </c>
      <c r="F14" s="43">
        <v>94.488189697265597</v>
      </c>
      <c r="G14" s="43">
        <v>99.563697814941406</v>
      </c>
      <c r="H14" s="43">
        <v>87.5</v>
      </c>
      <c r="I14" s="44">
        <v>50.655021667480497</v>
      </c>
    </row>
    <row r="15" spans="1:9" ht="21.95" customHeight="1">
      <c r="A15" s="18" t="s">
        <v>17</v>
      </c>
      <c r="B15" s="41">
        <v>58.706069946289098</v>
      </c>
      <c r="C15" s="245">
        <v>79.330009460449205</v>
      </c>
      <c r="D15" s="42">
        <v>97.802001953125</v>
      </c>
      <c r="E15" s="43">
        <v>87.845970153808594</v>
      </c>
      <c r="F15" s="43">
        <v>76.875</v>
      </c>
      <c r="G15" s="43">
        <v>99.181510925292997</v>
      </c>
      <c r="H15" s="43">
        <v>83.157897949218807</v>
      </c>
      <c r="I15" s="44">
        <v>37.727607727050803</v>
      </c>
    </row>
    <row r="16" spans="1:9" ht="21.95" customHeight="1">
      <c r="A16" s="18" t="s">
        <v>18</v>
      </c>
      <c r="B16" s="41">
        <v>63.925899505615199</v>
      </c>
      <c r="C16" s="245">
        <v>73.556793212890597</v>
      </c>
      <c r="D16" s="42">
        <v>98.079322814941406</v>
      </c>
      <c r="E16" s="43">
        <v>86.885894775390597</v>
      </c>
      <c r="F16" s="43">
        <v>78.431373596191406</v>
      </c>
      <c r="G16" s="43">
        <v>98.588935852050795</v>
      </c>
      <c r="H16" s="43">
        <v>83.125</v>
      </c>
      <c r="I16" s="44">
        <v>43.585044860839801</v>
      </c>
    </row>
    <row r="17" spans="1:9" ht="21.95" customHeight="1">
      <c r="A17" s="18" t="s">
        <v>19</v>
      </c>
      <c r="B17" s="45">
        <v>54.678409576416001</v>
      </c>
      <c r="C17" s="43">
        <v>81.175956726074205</v>
      </c>
      <c r="D17" s="42">
        <v>98.040351867675795</v>
      </c>
      <c r="E17" s="43">
        <v>83.043052673339801</v>
      </c>
      <c r="F17" s="43">
        <v>80.885780334472699</v>
      </c>
      <c r="G17" s="43">
        <v>99.324035644531307</v>
      </c>
      <c r="H17" s="43">
        <v>66.538459777832003</v>
      </c>
      <c r="I17" s="44">
        <v>33.900791168212898</v>
      </c>
    </row>
    <row r="18" spans="1:9" ht="21.95" customHeight="1">
      <c r="A18" s="18" t="s">
        <v>20</v>
      </c>
      <c r="B18" s="41">
        <v>68.687850952148395</v>
      </c>
      <c r="C18" s="43">
        <v>80.749572753906307</v>
      </c>
      <c r="D18" s="42">
        <v>97.400993347167997</v>
      </c>
      <c r="E18" s="43">
        <v>91.894973754882798</v>
      </c>
      <c r="F18" s="43">
        <v>89.156623840332003</v>
      </c>
      <c r="G18" s="43">
        <v>98.685935974121094</v>
      </c>
      <c r="H18" s="43">
        <v>89.333335876464801</v>
      </c>
      <c r="I18" s="44">
        <v>49.800548553466797</v>
      </c>
    </row>
    <row r="19" spans="1:9" ht="21.95" customHeight="1">
      <c r="A19" s="18" t="s">
        <v>21</v>
      </c>
      <c r="B19" s="41">
        <v>69.670364379882798</v>
      </c>
      <c r="C19" s="43">
        <v>85.867240905761705</v>
      </c>
      <c r="D19" s="42">
        <v>98.782646179199205</v>
      </c>
      <c r="E19" s="43">
        <v>89.753692626953097</v>
      </c>
      <c r="F19" s="43">
        <v>84.259262084960895</v>
      </c>
      <c r="G19" s="43">
        <v>98.546043395996094</v>
      </c>
      <c r="H19" s="43">
        <v>81.981979370117202</v>
      </c>
      <c r="I19" s="44">
        <v>46.346477508544901</v>
      </c>
    </row>
    <row r="20" spans="1:9" ht="21.95" customHeight="1">
      <c r="A20" s="18" t="s">
        <v>22</v>
      </c>
      <c r="B20" s="41">
        <v>65.640533447265597</v>
      </c>
      <c r="C20" s="43">
        <v>82.784812927246094</v>
      </c>
      <c r="D20" s="42">
        <v>98.910171508789105</v>
      </c>
      <c r="E20" s="43">
        <v>88.816856384277301</v>
      </c>
      <c r="F20" s="43">
        <v>84.269660949707003</v>
      </c>
      <c r="G20" s="43">
        <v>99.191688537597699</v>
      </c>
      <c r="H20" s="43">
        <v>75.555557250976605</v>
      </c>
      <c r="I20" s="44">
        <v>42.863170623779297</v>
      </c>
    </row>
    <row r="21" spans="1:9" ht="21.95" customHeight="1">
      <c r="A21" s="18" t="s">
        <v>23</v>
      </c>
      <c r="B21" s="41">
        <v>62.220623016357401</v>
      </c>
      <c r="C21" s="43">
        <v>77.963272094726605</v>
      </c>
      <c r="D21" s="42">
        <v>97.953147888183594</v>
      </c>
      <c r="E21" s="43">
        <v>85.232841491699205</v>
      </c>
      <c r="F21" s="43">
        <v>89.964790344238295</v>
      </c>
      <c r="G21" s="43">
        <v>98.939247131347699</v>
      </c>
      <c r="H21" s="43">
        <v>84.020622253417997</v>
      </c>
      <c r="I21" s="44">
        <v>47.257118225097699</v>
      </c>
    </row>
    <row r="22" spans="1:9" ht="21.95" customHeight="1">
      <c r="A22" s="18" t="s">
        <v>24</v>
      </c>
      <c r="B22" s="41">
        <v>68.725593566894503</v>
      </c>
      <c r="C22" s="43">
        <v>82.433700561523395</v>
      </c>
      <c r="D22" s="42">
        <v>98.001686096191406</v>
      </c>
      <c r="E22" s="43">
        <v>90.735557556152301</v>
      </c>
      <c r="F22" s="43">
        <v>86.013984680175795</v>
      </c>
      <c r="G22" s="43">
        <v>99.091255187988295</v>
      </c>
      <c r="H22" s="43">
        <v>87.352943420410199</v>
      </c>
      <c r="I22" s="44">
        <v>50.476791381835902</v>
      </c>
    </row>
    <row r="23" spans="1:9" ht="21.95" customHeight="1">
      <c r="A23" s="18" t="s">
        <v>25</v>
      </c>
      <c r="B23" s="41">
        <v>72.343574523925795</v>
      </c>
      <c r="C23" s="43">
        <v>86.016258239746094</v>
      </c>
      <c r="D23" s="42">
        <v>98.003700256347699</v>
      </c>
      <c r="E23" s="43">
        <v>87.789802551269503</v>
      </c>
      <c r="F23" s="43">
        <v>77.464790344238295</v>
      </c>
      <c r="G23" s="43">
        <v>99.295219421386705</v>
      </c>
      <c r="H23" s="43">
        <v>38.532108306884801</v>
      </c>
      <c r="I23" s="44">
        <v>49.712554931640597</v>
      </c>
    </row>
    <row r="24" spans="1:9" ht="21.95" customHeight="1">
      <c r="A24" s="18" t="s">
        <v>26</v>
      </c>
      <c r="B24" s="41">
        <v>68.425460815429702</v>
      </c>
      <c r="C24" s="43">
        <v>84.332923889160199</v>
      </c>
      <c r="D24" s="42">
        <v>98.155082702636705</v>
      </c>
      <c r="E24" s="43">
        <v>89.482757568359403</v>
      </c>
      <c r="F24" s="43">
        <v>89.108909606933594</v>
      </c>
      <c r="G24" s="43">
        <v>99.047622680664105</v>
      </c>
      <c r="H24" s="43">
        <v>83.030303955078097</v>
      </c>
      <c r="I24" s="44">
        <v>51.0136909484863</v>
      </c>
    </row>
    <row r="25" spans="1:9" ht="21.95" customHeight="1">
      <c r="A25" s="18" t="s">
        <v>27</v>
      </c>
      <c r="B25" s="41">
        <v>71.806678771972699</v>
      </c>
      <c r="C25" s="43">
        <v>90.606063842773395</v>
      </c>
      <c r="D25" s="42">
        <v>98.837814331054702</v>
      </c>
      <c r="E25" s="43">
        <v>91.624153137207003</v>
      </c>
      <c r="F25" s="43">
        <v>97.442985534667997</v>
      </c>
      <c r="G25" s="43">
        <v>99.155029296875</v>
      </c>
      <c r="H25" s="43">
        <v>82.911392211914105</v>
      </c>
      <c r="I25" s="44">
        <v>54.182781219482401</v>
      </c>
    </row>
    <row r="26" spans="1:9" ht="21.95" customHeight="1">
      <c r="A26" s="25" t="s">
        <v>28</v>
      </c>
      <c r="B26" s="41">
        <v>67.447814941406307</v>
      </c>
      <c r="C26" s="43">
        <v>86.173316955566406</v>
      </c>
      <c r="D26" s="42">
        <v>98.848724365234403</v>
      </c>
      <c r="E26" s="43">
        <v>92.132354736328097</v>
      </c>
      <c r="F26" s="43">
        <v>98.901100158691406</v>
      </c>
      <c r="G26" s="43">
        <v>99.812736511230497</v>
      </c>
      <c r="H26" s="43">
        <v>87.417221069335895</v>
      </c>
      <c r="I26" s="44">
        <v>48.166267395019503</v>
      </c>
    </row>
    <row r="27" spans="1:9" ht="10.5" customHeight="1">
      <c r="A27" s="46"/>
    </row>
    <row r="28" spans="1:9" s="48" customFormat="1" ht="15" customHeight="1">
      <c r="A28" s="580" t="s">
        <v>29</v>
      </c>
      <c r="B28" s="580"/>
      <c r="C28" s="580"/>
      <c r="D28" s="580"/>
      <c r="E28" s="580"/>
      <c r="F28" s="580"/>
      <c r="G28" s="580"/>
      <c r="H28" s="580"/>
      <c r="I28" s="47"/>
    </row>
    <row r="29" spans="1:9">
      <c r="A29" s="581" t="s">
        <v>31</v>
      </c>
      <c r="B29" s="581"/>
      <c r="C29" s="581"/>
      <c r="D29" s="581"/>
      <c r="E29" s="581"/>
      <c r="F29" s="581"/>
      <c r="G29" s="581"/>
      <c r="H29" s="581"/>
    </row>
    <row r="31" spans="1:9" ht="18.75">
      <c r="A31" s="29"/>
    </row>
  </sheetData>
  <mergeCells count="6">
    <mergeCell ref="A29:H29"/>
    <mergeCell ref="A6:A8"/>
    <mergeCell ref="B6:B7"/>
    <mergeCell ref="C6:I6"/>
    <mergeCell ref="B8:I8"/>
    <mergeCell ref="A28:H28"/>
  </mergeCells>
  <pageMargins left="0.98425196850393704" right="0.98425196850393704" top="0.98425196850393704" bottom="0.98425196850393704" header="0.51181102362204722" footer="0.51181102362204722"/>
  <pageSetup paperSize="8" scale="135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T124"/>
  <sheetViews>
    <sheetView topLeftCell="A54" zoomScaleNormal="100" zoomScaleSheetLayoutView="90" workbookViewId="0">
      <selection activeCell="A54" sqref="A54"/>
    </sheetView>
  </sheetViews>
  <sheetFormatPr defaultColWidth="7.85546875" defaultRowHeight="15"/>
  <cols>
    <col min="1" max="1" width="3.85546875" style="2" customWidth="1"/>
    <col min="2" max="2" width="25.28515625" style="27" customWidth="1"/>
    <col min="3" max="3" width="10.28515625" style="27" customWidth="1"/>
    <col min="4" max="4" width="10.7109375" style="2" customWidth="1"/>
    <col min="5" max="5" width="11.140625" style="317" customWidth="1"/>
    <col min="6" max="6" width="10.7109375" style="2" customWidth="1"/>
    <col min="7" max="7" width="10.42578125" style="317" customWidth="1"/>
    <col min="8" max="8" width="10.7109375" style="317" customWidth="1"/>
    <col min="9" max="9" width="10.7109375" style="2" customWidth="1"/>
    <col min="10" max="10" width="9.42578125" style="2" customWidth="1"/>
    <col min="11" max="11" width="10.7109375" style="317" customWidth="1"/>
    <col min="12" max="12" width="11" style="2" customWidth="1"/>
    <col min="13" max="13" width="9.42578125" style="2" customWidth="1"/>
    <col min="14" max="14" width="10.140625" style="2" customWidth="1"/>
    <col min="15" max="15" width="9.42578125" style="317" customWidth="1"/>
    <col min="16" max="16" width="9" style="2" customWidth="1"/>
    <col min="17" max="17" width="11" style="2" customWidth="1"/>
    <col min="18" max="18" width="9.85546875" style="6" customWidth="1"/>
    <col min="19" max="19" width="11.7109375" style="2" customWidth="1"/>
    <col min="20" max="20" width="3.5703125" style="2" customWidth="1"/>
    <col min="21" max="16384" width="7.85546875" style="2"/>
  </cols>
  <sheetData>
    <row r="1" spans="1:20" s="27" customFormat="1" ht="20.100000000000001" customHeight="1">
      <c r="A1" s="264" t="s">
        <v>439</v>
      </c>
      <c r="D1" s="72"/>
      <c r="E1" s="265"/>
      <c r="F1" s="72"/>
      <c r="G1" s="265"/>
      <c r="H1" s="265"/>
      <c r="K1" s="266"/>
      <c r="O1" s="266"/>
      <c r="R1" s="46"/>
    </row>
    <row r="2" spans="1:20" s="27" customFormat="1" ht="20.100000000000001" customHeight="1">
      <c r="A2" s="55" t="s">
        <v>226</v>
      </c>
      <c r="D2" s="72"/>
      <c r="E2" s="265"/>
      <c r="F2" s="72"/>
      <c r="G2" s="267"/>
      <c r="H2" s="265"/>
      <c r="K2" s="266"/>
      <c r="O2" s="266"/>
      <c r="R2" s="46"/>
    </row>
    <row r="3" spans="1:20" s="27" customFormat="1" ht="20.100000000000001" customHeight="1" thickBot="1">
      <c r="A3" s="55"/>
      <c r="E3" s="266"/>
      <c r="H3" s="266"/>
      <c r="K3" s="266"/>
      <c r="R3" s="46"/>
    </row>
    <row r="4" spans="1:20" s="272" customFormat="1" ht="20.100000000000001" customHeight="1">
      <c r="A4" s="610" t="s">
        <v>227</v>
      </c>
      <c r="B4" s="613" t="s">
        <v>228</v>
      </c>
      <c r="C4" s="616" t="s">
        <v>229</v>
      </c>
      <c r="D4" s="616"/>
      <c r="E4" s="616"/>
      <c r="F4" s="616"/>
      <c r="G4" s="616"/>
      <c r="H4" s="616"/>
      <c r="I4" s="616"/>
      <c r="J4" s="616"/>
      <c r="K4" s="616"/>
      <c r="L4" s="617"/>
      <c r="M4" s="268" t="s">
        <v>230</v>
      </c>
      <c r="N4" s="269"/>
      <c r="O4" s="269"/>
      <c r="P4" s="269"/>
      <c r="Q4" s="270"/>
      <c r="R4" s="269"/>
      <c r="S4" s="271"/>
      <c r="T4" s="618" t="s">
        <v>231</v>
      </c>
    </row>
    <row r="5" spans="1:20" s="272" customFormat="1" ht="20.100000000000001" customHeight="1">
      <c r="A5" s="611"/>
      <c r="B5" s="614"/>
      <c r="C5" s="621" t="s">
        <v>232</v>
      </c>
      <c r="D5" s="622"/>
      <c r="E5" s="622"/>
      <c r="F5" s="622"/>
      <c r="G5" s="622"/>
      <c r="H5" s="622"/>
      <c r="I5" s="622"/>
      <c r="J5" s="622"/>
      <c r="K5" s="622"/>
      <c r="L5" s="622"/>
      <c r="M5" s="622"/>
      <c r="N5" s="622"/>
      <c r="O5" s="622"/>
      <c r="P5" s="622"/>
      <c r="Q5" s="622"/>
      <c r="R5" s="622"/>
      <c r="S5" s="623"/>
      <c r="T5" s="619"/>
    </row>
    <row r="6" spans="1:20" s="272" customFormat="1" ht="20.100000000000001" customHeight="1">
      <c r="A6" s="611"/>
      <c r="B6" s="614"/>
      <c r="C6" s="624" t="s">
        <v>233</v>
      </c>
      <c r="D6" s="627" t="s">
        <v>234</v>
      </c>
      <c r="E6" s="622"/>
      <c r="F6" s="622"/>
      <c r="G6" s="622"/>
      <c r="H6" s="622"/>
      <c r="I6" s="622"/>
      <c r="J6" s="622"/>
      <c r="K6" s="622"/>
      <c r="L6" s="623"/>
      <c r="M6" s="628" t="s">
        <v>235</v>
      </c>
      <c r="N6" s="631" t="s">
        <v>236</v>
      </c>
      <c r="O6" s="632"/>
      <c r="P6" s="632"/>
      <c r="Q6" s="632"/>
      <c r="R6" s="632"/>
      <c r="S6" s="633"/>
      <c r="T6" s="619"/>
    </row>
    <row r="7" spans="1:20" s="272" customFormat="1" ht="39.75" customHeight="1">
      <c r="A7" s="611"/>
      <c r="B7" s="614"/>
      <c r="C7" s="625"/>
      <c r="D7" s="634" t="s">
        <v>237</v>
      </c>
      <c r="E7" s="634" t="s">
        <v>238</v>
      </c>
      <c r="F7" s="624" t="s">
        <v>239</v>
      </c>
      <c r="G7" s="273" t="s">
        <v>240</v>
      </c>
      <c r="H7" s="274"/>
      <c r="I7" s="634" t="s">
        <v>241</v>
      </c>
      <c r="J7" s="628" t="s">
        <v>242</v>
      </c>
      <c r="K7" s="634" t="s">
        <v>243</v>
      </c>
      <c r="L7" s="628" t="s">
        <v>244</v>
      </c>
      <c r="M7" s="629"/>
      <c r="N7" s="634" t="s">
        <v>237</v>
      </c>
      <c r="O7" s="624" t="s">
        <v>239</v>
      </c>
      <c r="P7" s="628" t="s">
        <v>245</v>
      </c>
      <c r="Q7" s="634" t="s">
        <v>246</v>
      </c>
      <c r="R7" s="628" t="s">
        <v>247</v>
      </c>
      <c r="S7" s="628" t="s">
        <v>248</v>
      </c>
      <c r="T7" s="619"/>
    </row>
    <row r="8" spans="1:20" s="272" customFormat="1" ht="95.25" customHeight="1" thickBot="1">
      <c r="A8" s="612"/>
      <c r="B8" s="615"/>
      <c r="C8" s="626"/>
      <c r="D8" s="635"/>
      <c r="E8" s="635"/>
      <c r="F8" s="626"/>
      <c r="G8" s="275" t="s">
        <v>249</v>
      </c>
      <c r="H8" s="276" t="s">
        <v>250</v>
      </c>
      <c r="I8" s="635"/>
      <c r="J8" s="630"/>
      <c r="K8" s="635"/>
      <c r="L8" s="630"/>
      <c r="M8" s="630"/>
      <c r="N8" s="635"/>
      <c r="O8" s="626"/>
      <c r="P8" s="630"/>
      <c r="Q8" s="635"/>
      <c r="R8" s="630"/>
      <c r="S8" s="630"/>
      <c r="T8" s="620"/>
    </row>
    <row r="9" spans="1:20" s="286" customFormat="1" ht="6.75" customHeight="1">
      <c r="A9" s="277"/>
      <c r="B9" s="278"/>
      <c r="C9" s="279"/>
      <c r="D9" s="280"/>
      <c r="E9" s="281"/>
      <c r="F9" s="280"/>
      <c r="G9" s="282"/>
      <c r="H9" s="282"/>
      <c r="I9" s="283"/>
      <c r="J9" s="283"/>
      <c r="K9" s="281"/>
      <c r="L9" s="280"/>
      <c r="M9" s="284"/>
      <c r="N9" s="280"/>
      <c r="O9" s="281"/>
      <c r="P9" s="280"/>
      <c r="Q9" s="280"/>
      <c r="R9" s="285"/>
      <c r="S9" s="285"/>
    </row>
    <row r="10" spans="1:20" ht="12.95" customHeight="1">
      <c r="A10" s="10">
        <v>1</v>
      </c>
      <c r="B10" s="287" t="s">
        <v>251</v>
      </c>
      <c r="C10" s="288">
        <v>12771861</v>
      </c>
      <c r="D10" s="288">
        <v>378557</v>
      </c>
      <c r="E10" s="289">
        <v>701532</v>
      </c>
      <c r="F10" s="288">
        <v>1297834</v>
      </c>
      <c r="G10" s="288">
        <v>8090230</v>
      </c>
      <c r="H10" s="289">
        <v>3245962</v>
      </c>
      <c r="I10" s="288">
        <v>729955</v>
      </c>
      <c r="J10" s="288">
        <v>1396338</v>
      </c>
      <c r="K10" s="289">
        <v>139249</v>
      </c>
      <c r="L10" s="288">
        <v>38166</v>
      </c>
      <c r="M10" s="288">
        <v>939703</v>
      </c>
      <c r="N10" s="288">
        <v>9061</v>
      </c>
      <c r="O10" s="288">
        <v>371852</v>
      </c>
      <c r="P10" s="288">
        <v>329009</v>
      </c>
      <c r="Q10" s="288">
        <v>63667</v>
      </c>
      <c r="R10" s="288">
        <v>16247</v>
      </c>
      <c r="S10" s="288">
        <v>149867</v>
      </c>
      <c r="T10" s="2">
        <v>1</v>
      </c>
    </row>
    <row r="11" spans="1:20" ht="12.95" customHeight="1">
      <c r="A11" s="10">
        <v>2</v>
      </c>
      <c r="B11" s="290" t="s">
        <v>13</v>
      </c>
      <c r="C11" s="291">
        <v>939610</v>
      </c>
      <c r="D11" s="292">
        <v>31696</v>
      </c>
      <c r="E11" s="293">
        <v>46015</v>
      </c>
      <c r="F11" s="292">
        <v>94801</v>
      </c>
      <c r="G11" s="292">
        <v>576136</v>
      </c>
      <c r="H11" s="293">
        <v>282970</v>
      </c>
      <c r="I11" s="292">
        <v>48584</v>
      </c>
      <c r="J11" s="292">
        <v>131227</v>
      </c>
      <c r="K11" s="293">
        <v>8027</v>
      </c>
      <c r="L11" s="292">
        <v>3124</v>
      </c>
      <c r="M11" s="292">
        <v>83695</v>
      </c>
      <c r="N11" s="292">
        <v>819</v>
      </c>
      <c r="O11" s="292">
        <v>33976</v>
      </c>
      <c r="P11" s="292">
        <v>29529</v>
      </c>
      <c r="Q11" s="292">
        <v>5541</v>
      </c>
      <c r="R11" s="292">
        <v>1485</v>
      </c>
      <c r="S11" s="292">
        <v>12345</v>
      </c>
      <c r="T11" s="2">
        <v>2</v>
      </c>
    </row>
    <row r="12" spans="1:20" ht="12.95" customHeight="1">
      <c r="A12" s="10"/>
      <c r="B12" s="294" t="s">
        <v>252</v>
      </c>
      <c r="C12" s="291"/>
      <c r="D12" s="291"/>
      <c r="E12" s="295"/>
      <c r="F12" s="291"/>
      <c r="G12" s="291"/>
      <c r="H12" s="295"/>
      <c r="I12" s="292"/>
      <c r="J12" s="292"/>
      <c r="K12" s="295"/>
      <c r="L12" s="291"/>
      <c r="M12" s="291"/>
      <c r="N12" s="291"/>
      <c r="O12" s="291"/>
      <c r="P12" s="291"/>
      <c r="Q12" s="291"/>
      <c r="R12" s="296"/>
      <c r="S12" s="296"/>
    </row>
    <row r="13" spans="1:20" ht="12.95" customHeight="1">
      <c r="A13" s="10">
        <v>3</v>
      </c>
      <c r="B13" s="297" t="s">
        <v>253</v>
      </c>
      <c r="C13" s="298">
        <v>148128</v>
      </c>
      <c r="D13" s="299">
        <v>5757</v>
      </c>
      <c r="E13" s="300">
        <v>7980</v>
      </c>
      <c r="F13" s="301">
        <v>16485</v>
      </c>
      <c r="G13" s="302">
        <v>90984</v>
      </c>
      <c r="H13" s="303">
        <v>45833</v>
      </c>
      <c r="I13" s="304">
        <v>3445</v>
      </c>
      <c r="J13" s="305">
        <v>21836</v>
      </c>
      <c r="K13" s="306">
        <v>1321</v>
      </c>
      <c r="L13" s="307">
        <v>320</v>
      </c>
      <c r="M13" s="308">
        <v>11199</v>
      </c>
      <c r="N13" s="308">
        <v>112</v>
      </c>
      <c r="O13" s="306">
        <v>4759</v>
      </c>
      <c r="P13" s="299">
        <v>4398</v>
      </c>
      <c r="Q13" s="309" t="s">
        <v>431</v>
      </c>
      <c r="R13" s="296">
        <v>232</v>
      </c>
      <c r="S13" s="296">
        <v>1698</v>
      </c>
      <c r="T13" s="2">
        <v>3</v>
      </c>
    </row>
    <row r="14" spans="1:20" ht="12.95" customHeight="1">
      <c r="A14" s="10">
        <v>4</v>
      </c>
      <c r="B14" s="297" t="s">
        <v>254</v>
      </c>
      <c r="C14" s="298">
        <v>172239</v>
      </c>
      <c r="D14" s="299">
        <v>6281</v>
      </c>
      <c r="E14" s="300">
        <v>8413</v>
      </c>
      <c r="F14" s="301">
        <v>17261</v>
      </c>
      <c r="G14" s="302">
        <v>102962</v>
      </c>
      <c r="H14" s="303">
        <v>44518</v>
      </c>
      <c r="I14" s="304">
        <v>8101</v>
      </c>
      <c r="J14" s="305">
        <v>27379</v>
      </c>
      <c r="K14" s="306">
        <v>1384</v>
      </c>
      <c r="L14" s="307">
        <v>458</v>
      </c>
      <c r="M14" s="308">
        <v>14647</v>
      </c>
      <c r="N14" s="308">
        <v>114</v>
      </c>
      <c r="O14" s="306">
        <v>4086</v>
      </c>
      <c r="P14" s="299">
        <v>4795</v>
      </c>
      <c r="Q14" s="299">
        <v>2005</v>
      </c>
      <c r="R14" s="296">
        <v>302</v>
      </c>
      <c r="S14" s="296">
        <v>3345</v>
      </c>
      <c r="T14" s="2">
        <v>4</v>
      </c>
    </row>
    <row r="15" spans="1:20" ht="12.95" customHeight="1">
      <c r="A15" s="10">
        <v>5</v>
      </c>
      <c r="B15" s="297" t="s">
        <v>255</v>
      </c>
      <c r="C15" s="298">
        <v>218216</v>
      </c>
      <c r="D15" s="299">
        <v>7754</v>
      </c>
      <c r="E15" s="300">
        <v>8765</v>
      </c>
      <c r="F15" s="301">
        <v>21252</v>
      </c>
      <c r="G15" s="302">
        <v>131614</v>
      </c>
      <c r="H15" s="303">
        <v>59539</v>
      </c>
      <c r="I15" s="304">
        <v>6975</v>
      </c>
      <c r="J15" s="305">
        <v>39776</v>
      </c>
      <c r="K15" s="306">
        <v>1525</v>
      </c>
      <c r="L15" s="307">
        <v>555</v>
      </c>
      <c r="M15" s="308">
        <v>16239</v>
      </c>
      <c r="N15" s="308">
        <v>198</v>
      </c>
      <c r="O15" s="306">
        <v>7866</v>
      </c>
      <c r="P15" s="299">
        <v>6003</v>
      </c>
      <c r="Q15" s="309" t="s">
        <v>431</v>
      </c>
      <c r="R15" s="296">
        <v>244</v>
      </c>
      <c r="S15" s="296">
        <v>1928</v>
      </c>
      <c r="T15" s="2">
        <v>5</v>
      </c>
    </row>
    <row r="16" spans="1:20" ht="12.95" customHeight="1">
      <c r="A16" s="10">
        <v>6</v>
      </c>
      <c r="B16" s="297" t="s">
        <v>256</v>
      </c>
      <c r="C16" s="298">
        <v>401027</v>
      </c>
      <c r="D16" s="299">
        <v>11904</v>
      </c>
      <c r="E16" s="300">
        <v>20857</v>
      </c>
      <c r="F16" s="301">
        <v>39803</v>
      </c>
      <c r="G16" s="302">
        <v>250576</v>
      </c>
      <c r="H16" s="303">
        <v>133080</v>
      </c>
      <c r="I16" s="304">
        <v>30063</v>
      </c>
      <c r="J16" s="305">
        <v>42236</v>
      </c>
      <c r="K16" s="306">
        <v>3797</v>
      </c>
      <c r="L16" s="307">
        <v>1791</v>
      </c>
      <c r="M16" s="308">
        <v>41610</v>
      </c>
      <c r="N16" s="308">
        <v>395</v>
      </c>
      <c r="O16" s="306">
        <v>17265</v>
      </c>
      <c r="P16" s="299">
        <v>14333</v>
      </c>
      <c r="Q16" s="299">
        <v>3536</v>
      </c>
      <c r="R16" s="296">
        <v>707</v>
      </c>
      <c r="S16" s="296">
        <v>5374</v>
      </c>
      <c r="T16" s="2">
        <v>6</v>
      </c>
    </row>
    <row r="17" spans="1:72" ht="12.95" customHeight="1">
      <c r="A17" s="10">
        <v>7</v>
      </c>
      <c r="B17" s="290" t="s">
        <v>14</v>
      </c>
      <c r="C17" s="291">
        <v>575146</v>
      </c>
      <c r="D17" s="292">
        <v>22205</v>
      </c>
      <c r="E17" s="293">
        <v>39101</v>
      </c>
      <c r="F17" s="292">
        <v>68470</v>
      </c>
      <c r="G17" s="292">
        <v>328822</v>
      </c>
      <c r="H17" s="293">
        <v>148916</v>
      </c>
      <c r="I17" s="292">
        <v>20623</v>
      </c>
      <c r="J17" s="292">
        <v>87379</v>
      </c>
      <c r="K17" s="293">
        <v>5594</v>
      </c>
      <c r="L17" s="292">
        <v>2952</v>
      </c>
      <c r="M17" s="292">
        <v>48471</v>
      </c>
      <c r="N17" s="292">
        <v>462</v>
      </c>
      <c r="O17" s="292">
        <v>21550</v>
      </c>
      <c r="P17" s="292">
        <v>15844</v>
      </c>
      <c r="Q17" s="292">
        <v>2476</v>
      </c>
      <c r="R17" s="292">
        <v>820</v>
      </c>
      <c r="S17" s="292">
        <v>7319</v>
      </c>
      <c r="T17" s="2">
        <v>7</v>
      </c>
    </row>
    <row r="18" spans="1:72" ht="12.95" customHeight="1">
      <c r="A18" s="10"/>
      <c r="B18" s="294" t="s">
        <v>252</v>
      </c>
      <c r="C18" s="291"/>
      <c r="D18" s="291"/>
      <c r="E18" s="295"/>
      <c r="F18" s="291"/>
      <c r="G18" s="291"/>
      <c r="H18" s="295"/>
      <c r="I18" s="292"/>
      <c r="J18" s="292"/>
      <c r="K18" s="295"/>
      <c r="L18" s="291"/>
      <c r="M18" s="291"/>
      <c r="N18" s="291"/>
      <c r="O18" s="291"/>
      <c r="P18" s="291"/>
      <c r="Q18" s="291"/>
      <c r="R18" s="310"/>
      <c r="S18" s="310"/>
      <c r="T18" s="311"/>
      <c r="U18" s="311"/>
      <c r="V18" s="311"/>
      <c r="W18" s="311"/>
      <c r="X18" s="311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 ht="12.95" customHeight="1">
      <c r="A19" s="10">
        <v>8</v>
      </c>
      <c r="B19" s="312" t="s">
        <v>257</v>
      </c>
      <c r="C19" s="298">
        <v>288734</v>
      </c>
      <c r="D19" s="299">
        <v>11056</v>
      </c>
      <c r="E19" s="300">
        <v>21784</v>
      </c>
      <c r="F19" s="301">
        <v>35200</v>
      </c>
      <c r="G19" s="302">
        <v>167328</v>
      </c>
      <c r="H19" s="303">
        <v>73232</v>
      </c>
      <c r="I19" s="304">
        <v>10869</v>
      </c>
      <c r="J19" s="305">
        <v>38193</v>
      </c>
      <c r="K19" s="306">
        <v>2771</v>
      </c>
      <c r="L19" s="307">
        <v>1533</v>
      </c>
      <c r="M19" s="308">
        <v>25282</v>
      </c>
      <c r="N19" s="308">
        <v>214</v>
      </c>
      <c r="O19" s="306">
        <v>12009</v>
      </c>
      <c r="P19" s="299">
        <v>7822</v>
      </c>
      <c r="Q19" s="299">
        <v>1239</v>
      </c>
      <c r="R19" s="296">
        <v>382</v>
      </c>
      <c r="S19" s="296">
        <v>3616</v>
      </c>
      <c r="T19" s="2">
        <v>8</v>
      </c>
    </row>
    <row r="20" spans="1:72" ht="12.95" customHeight="1">
      <c r="A20" s="10">
        <v>9</v>
      </c>
      <c r="B20" s="297" t="s">
        <v>258</v>
      </c>
      <c r="C20" s="298">
        <v>186096</v>
      </c>
      <c r="D20" s="299">
        <v>6700</v>
      </c>
      <c r="E20" s="300">
        <v>12155</v>
      </c>
      <c r="F20" s="301">
        <v>22206</v>
      </c>
      <c r="G20" s="302">
        <v>103991</v>
      </c>
      <c r="H20" s="303">
        <v>46487</v>
      </c>
      <c r="I20" s="304">
        <v>7558</v>
      </c>
      <c r="J20" s="305">
        <v>30795</v>
      </c>
      <c r="K20" s="306">
        <v>1828</v>
      </c>
      <c r="L20" s="307">
        <v>863</v>
      </c>
      <c r="M20" s="308">
        <v>15273</v>
      </c>
      <c r="N20" s="308">
        <v>148</v>
      </c>
      <c r="O20" s="303">
        <v>5916</v>
      </c>
      <c r="P20" s="299">
        <v>5300</v>
      </c>
      <c r="Q20" s="299">
        <v>1237</v>
      </c>
      <c r="R20" s="296">
        <v>216</v>
      </c>
      <c r="S20" s="296">
        <v>2456</v>
      </c>
      <c r="T20" s="2">
        <v>9</v>
      </c>
    </row>
    <row r="21" spans="1:72" ht="12.95" customHeight="1">
      <c r="A21" s="10">
        <v>10</v>
      </c>
      <c r="B21" s="297" t="s">
        <v>259</v>
      </c>
      <c r="C21" s="298">
        <v>100316</v>
      </c>
      <c r="D21" s="299">
        <v>4449</v>
      </c>
      <c r="E21" s="300">
        <v>5162</v>
      </c>
      <c r="F21" s="301">
        <v>11064</v>
      </c>
      <c r="G21" s="302">
        <v>57503</v>
      </c>
      <c r="H21" s="303">
        <v>29197</v>
      </c>
      <c r="I21" s="304">
        <v>2196</v>
      </c>
      <c r="J21" s="305">
        <v>18391</v>
      </c>
      <c r="K21" s="306">
        <v>995</v>
      </c>
      <c r="L21" s="307">
        <v>556</v>
      </c>
      <c r="M21" s="308">
        <v>7916</v>
      </c>
      <c r="N21" s="308">
        <v>100</v>
      </c>
      <c r="O21" s="306">
        <v>3625</v>
      </c>
      <c r="P21" s="299">
        <v>2722</v>
      </c>
      <c r="Q21" s="309" t="s">
        <v>431</v>
      </c>
      <c r="R21" s="296">
        <v>222</v>
      </c>
      <c r="S21" s="296">
        <v>1247</v>
      </c>
      <c r="T21" s="2">
        <v>10</v>
      </c>
    </row>
    <row r="22" spans="1:72" ht="12.95" customHeight="1">
      <c r="A22" s="10">
        <v>11</v>
      </c>
      <c r="B22" s="287" t="s">
        <v>15</v>
      </c>
      <c r="C22" s="291">
        <v>2450288</v>
      </c>
      <c r="D22" s="292">
        <v>23642</v>
      </c>
      <c r="E22" s="293">
        <v>58471</v>
      </c>
      <c r="F22" s="292">
        <v>84534</v>
      </c>
      <c r="G22" s="292">
        <v>1930438</v>
      </c>
      <c r="H22" s="293">
        <v>162359</v>
      </c>
      <c r="I22" s="292">
        <v>283698</v>
      </c>
      <c r="J22" s="292">
        <v>64101</v>
      </c>
      <c r="K22" s="293">
        <v>3359</v>
      </c>
      <c r="L22" s="292">
        <v>2045</v>
      </c>
      <c r="M22" s="292">
        <v>45532</v>
      </c>
      <c r="N22" s="292">
        <v>528</v>
      </c>
      <c r="O22" s="292">
        <v>20958</v>
      </c>
      <c r="P22" s="292">
        <v>13486</v>
      </c>
      <c r="Q22" s="292">
        <v>2537</v>
      </c>
      <c r="R22" s="292">
        <v>743</v>
      </c>
      <c r="S22" s="292">
        <v>7280</v>
      </c>
      <c r="T22" s="2">
        <v>11</v>
      </c>
    </row>
    <row r="23" spans="1:72" ht="12.95" customHeight="1">
      <c r="A23" s="10"/>
      <c r="B23" s="294" t="s">
        <v>252</v>
      </c>
      <c r="C23" s="291"/>
      <c r="D23" s="291"/>
      <c r="E23" s="295"/>
      <c r="F23" s="291"/>
      <c r="G23" s="291"/>
      <c r="H23" s="295"/>
      <c r="I23" s="292"/>
      <c r="J23" s="292"/>
      <c r="K23" s="295"/>
      <c r="L23" s="291"/>
      <c r="M23" s="291"/>
      <c r="N23" s="291"/>
      <c r="O23" s="291"/>
      <c r="P23" s="291"/>
      <c r="Q23" s="291"/>
      <c r="R23" s="296"/>
      <c r="S23" s="296"/>
    </row>
    <row r="24" spans="1:72" ht="12.95" customHeight="1">
      <c r="A24" s="10">
        <v>12</v>
      </c>
      <c r="B24" s="312" t="s">
        <v>260</v>
      </c>
      <c r="C24" s="298">
        <v>2314945</v>
      </c>
      <c r="D24" s="299">
        <v>17798</v>
      </c>
      <c r="E24" s="300">
        <v>43897</v>
      </c>
      <c r="F24" s="301">
        <v>60690</v>
      </c>
      <c r="G24" s="302">
        <v>1856510</v>
      </c>
      <c r="H24" s="303">
        <v>118261</v>
      </c>
      <c r="I24" s="304">
        <v>281957</v>
      </c>
      <c r="J24" s="305">
        <v>49658</v>
      </c>
      <c r="K24" s="306">
        <v>2842</v>
      </c>
      <c r="L24" s="307">
        <v>1593</v>
      </c>
      <c r="M24" s="308">
        <v>34829</v>
      </c>
      <c r="N24" s="308">
        <v>438</v>
      </c>
      <c r="O24" s="306">
        <v>14951</v>
      </c>
      <c r="P24" s="299">
        <v>10553</v>
      </c>
      <c r="Q24" s="299">
        <v>2537</v>
      </c>
      <c r="R24" s="296">
        <v>612</v>
      </c>
      <c r="S24" s="296">
        <v>5738</v>
      </c>
      <c r="T24" s="2">
        <v>12</v>
      </c>
    </row>
    <row r="25" spans="1:72" ht="12.95" customHeight="1">
      <c r="A25" s="10">
        <v>13</v>
      </c>
      <c r="B25" s="312" t="s">
        <v>261</v>
      </c>
      <c r="C25" s="298">
        <v>135343</v>
      </c>
      <c r="D25" s="299">
        <v>5844</v>
      </c>
      <c r="E25" s="300">
        <v>14574</v>
      </c>
      <c r="F25" s="301">
        <v>23844</v>
      </c>
      <c r="G25" s="302">
        <v>73928</v>
      </c>
      <c r="H25" s="303">
        <v>44098</v>
      </c>
      <c r="I25" s="304">
        <v>1741</v>
      </c>
      <c r="J25" s="305">
        <v>14443</v>
      </c>
      <c r="K25" s="306">
        <v>517</v>
      </c>
      <c r="L25" s="307">
        <v>452</v>
      </c>
      <c r="M25" s="308">
        <v>10703</v>
      </c>
      <c r="N25" s="308">
        <v>90</v>
      </c>
      <c r="O25" s="306">
        <v>6007</v>
      </c>
      <c r="P25" s="305">
        <v>2933</v>
      </c>
      <c r="Q25" s="309" t="s">
        <v>431</v>
      </c>
      <c r="R25" s="296">
        <v>131</v>
      </c>
      <c r="S25" s="296">
        <v>1542</v>
      </c>
      <c r="T25" s="2">
        <v>13</v>
      </c>
    </row>
    <row r="26" spans="1:72" ht="12.95" customHeight="1">
      <c r="A26" s="10">
        <v>14</v>
      </c>
      <c r="B26" s="290" t="s">
        <v>16</v>
      </c>
      <c r="C26" s="291">
        <v>316826</v>
      </c>
      <c r="D26" s="292">
        <v>14078</v>
      </c>
      <c r="E26" s="293">
        <v>19036</v>
      </c>
      <c r="F26" s="292">
        <v>44289</v>
      </c>
      <c r="G26" s="292">
        <v>177979</v>
      </c>
      <c r="H26" s="293">
        <v>85549</v>
      </c>
      <c r="I26" s="292">
        <v>9904</v>
      </c>
      <c r="J26" s="292">
        <v>46491</v>
      </c>
      <c r="K26" s="293">
        <v>3950</v>
      </c>
      <c r="L26" s="292">
        <v>1099</v>
      </c>
      <c r="M26" s="292">
        <v>30049</v>
      </c>
      <c r="N26" s="292">
        <v>442</v>
      </c>
      <c r="O26" s="292">
        <v>15556</v>
      </c>
      <c r="P26" s="292">
        <v>9679</v>
      </c>
      <c r="Q26" s="554" t="s">
        <v>431</v>
      </c>
      <c r="R26" s="292">
        <v>446</v>
      </c>
      <c r="S26" s="292">
        <v>3926</v>
      </c>
      <c r="T26" s="2">
        <v>14</v>
      </c>
    </row>
    <row r="27" spans="1:72" ht="12.95" customHeight="1">
      <c r="A27" s="10"/>
      <c r="B27" s="294" t="s">
        <v>252</v>
      </c>
      <c r="C27" s="291"/>
      <c r="D27" s="291"/>
      <c r="E27" s="295"/>
      <c r="F27" s="291"/>
      <c r="G27" s="291"/>
      <c r="H27" s="295"/>
      <c r="I27" s="292"/>
      <c r="J27" s="292"/>
      <c r="K27" s="295"/>
      <c r="L27" s="291"/>
      <c r="M27" s="291"/>
      <c r="N27" s="291"/>
      <c r="O27" s="291"/>
      <c r="P27" s="291"/>
      <c r="Q27" s="291"/>
      <c r="R27" s="296"/>
      <c r="S27" s="296"/>
    </row>
    <row r="28" spans="1:72" ht="12.95" customHeight="1">
      <c r="A28" s="10">
        <v>15</v>
      </c>
      <c r="B28" s="312" t="s">
        <v>262</v>
      </c>
      <c r="C28" s="298">
        <v>120751</v>
      </c>
      <c r="D28" s="299">
        <v>5274</v>
      </c>
      <c r="E28" s="300">
        <v>6938</v>
      </c>
      <c r="F28" s="301">
        <v>15841</v>
      </c>
      <c r="G28" s="302">
        <v>70698</v>
      </c>
      <c r="H28" s="303">
        <v>34894</v>
      </c>
      <c r="I28" s="304">
        <v>4202</v>
      </c>
      <c r="J28" s="305">
        <v>15970</v>
      </c>
      <c r="K28" s="306">
        <v>1367</v>
      </c>
      <c r="L28" s="308">
        <v>461</v>
      </c>
      <c r="M28" s="308">
        <v>11928</v>
      </c>
      <c r="N28" s="308">
        <v>189</v>
      </c>
      <c r="O28" s="306">
        <v>5702</v>
      </c>
      <c r="P28" s="305">
        <v>4450</v>
      </c>
      <c r="Q28" s="309" t="s">
        <v>431</v>
      </c>
      <c r="R28" s="296">
        <v>181</v>
      </c>
      <c r="S28" s="296">
        <v>1406</v>
      </c>
      <c r="T28" s="2">
        <v>15</v>
      </c>
    </row>
    <row r="29" spans="1:72" ht="12.95" customHeight="1">
      <c r="A29" s="10">
        <v>16</v>
      </c>
      <c r="B29" s="312" t="s">
        <v>263</v>
      </c>
      <c r="C29" s="298">
        <v>196075</v>
      </c>
      <c r="D29" s="299">
        <v>8804</v>
      </c>
      <c r="E29" s="300">
        <v>12098</v>
      </c>
      <c r="F29" s="301">
        <v>28448</v>
      </c>
      <c r="G29" s="302">
        <v>107281</v>
      </c>
      <c r="H29" s="303">
        <v>50655</v>
      </c>
      <c r="I29" s="304">
        <v>5702</v>
      </c>
      <c r="J29" s="305">
        <v>30521</v>
      </c>
      <c r="K29" s="306">
        <v>2583</v>
      </c>
      <c r="L29" s="307">
        <v>638</v>
      </c>
      <c r="M29" s="308">
        <v>18121</v>
      </c>
      <c r="N29" s="308">
        <v>253</v>
      </c>
      <c r="O29" s="306">
        <v>9854</v>
      </c>
      <c r="P29" s="305">
        <v>5229</v>
      </c>
      <c r="Q29" s="309" t="s">
        <v>431</v>
      </c>
      <c r="R29" s="296">
        <v>265</v>
      </c>
      <c r="S29" s="296">
        <v>2520</v>
      </c>
      <c r="T29" s="2">
        <v>16</v>
      </c>
    </row>
    <row r="30" spans="1:72" ht="12.95" customHeight="1">
      <c r="A30" s="10">
        <v>17</v>
      </c>
      <c r="B30" s="290" t="s">
        <v>17</v>
      </c>
      <c r="C30" s="291">
        <v>651687</v>
      </c>
      <c r="D30" s="291">
        <v>22868</v>
      </c>
      <c r="E30" s="295">
        <v>38713</v>
      </c>
      <c r="F30" s="291">
        <v>91354</v>
      </c>
      <c r="G30" s="291">
        <v>385748</v>
      </c>
      <c r="H30" s="295">
        <v>194096</v>
      </c>
      <c r="I30" s="291">
        <v>26732</v>
      </c>
      <c r="J30" s="291">
        <v>77690</v>
      </c>
      <c r="K30" s="295">
        <v>5872</v>
      </c>
      <c r="L30" s="291">
        <v>2710</v>
      </c>
      <c r="M30" s="291">
        <v>62757</v>
      </c>
      <c r="N30" s="291">
        <v>647</v>
      </c>
      <c r="O30" s="291">
        <v>22766</v>
      </c>
      <c r="P30" s="291">
        <v>20504</v>
      </c>
      <c r="Q30" s="291">
        <v>4713</v>
      </c>
      <c r="R30" s="291">
        <v>1133</v>
      </c>
      <c r="S30" s="291">
        <v>12994</v>
      </c>
      <c r="T30" s="2">
        <v>17</v>
      </c>
    </row>
    <row r="31" spans="1:72" ht="12.95" customHeight="1">
      <c r="A31" s="10"/>
      <c r="B31" s="294" t="s">
        <v>252</v>
      </c>
      <c r="C31" s="291"/>
      <c r="D31" s="291"/>
      <c r="E31" s="295"/>
      <c r="F31" s="291"/>
      <c r="G31" s="291"/>
      <c r="H31" s="295"/>
      <c r="I31" s="292"/>
      <c r="J31" s="292"/>
      <c r="K31" s="295"/>
      <c r="L31" s="291"/>
      <c r="M31" s="291"/>
      <c r="N31" s="291"/>
      <c r="O31" s="291"/>
      <c r="P31" s="291"/>
      <c r="Q31" s="291"/>
      <c r="R31" s="296"/>
      <c r="S31" s="296"/>
    </row>
    <row r="32" spans="1:72" ht="12.95" customHeight="1">
      <c r="A32" s="10">
        <v>18</v>
      </c>
      <c r="B32" s="297" t="s">
        <v>264</v>
      </c>
      <c r="C32" s="298">
        <v>409114</v>
      </c>
      <c r="D32" s="299">
        <v>12737</v>
      </c>
      <c r="E32" s="300">
        <v>28090</v>
      </c>
      <c r="F32" s="301">
        <v>45621</v>
      </c>
      <c r="G32" s="302">
        <v>241103</v>
      </c>
      <c r="H32" s="303">
        <v>110143</v>
      </c>
      <c r="I32" s="305">
        <v>18970</v>
      </c>
      <c r="J32" s="305">
        <v>57376</v>
      </c>
      <c r="K32" s="306">
        <v>3310</v>
      </c>
      <c r="L32" s="307">
        <v>1907</v>
      </c>
      <c r="M32" s="308">
        <v>37484</v>
      </c>
      <c r="N32" s="308">
        <v>483</v>
      </c>
      <c r="O32" s="306">
        <v>12879</v>
      </c>
      <c r="P32" s="299">
        <v>13804</v>
      </c>
      <c r="Q32" s="299">
        <v>4713</v>
      </c>
      <c r="R32" s="296">
        <v>662</v>
      </c>
      <c r="S32" s="296">
        <v>4943</v>
      </c>
      <c r="T32" s="2">
        <v>18</v>
      </c>
    </row>
    <row r="33" spans="1:20" ht="12.95" customHeight="1">
      <c r="A33" s="10">
        <v>19</v>
      </c>
      <c r="B33" s="297" t="s">
        <v>265</v>
      </c>
      <c r="C33" s="298">
        <v>136942</v>
      </c>
      <c r="D33" s="299">
        <v>6278</v>
      </c>
      <c r="E33" s="300">
        <v>6286</v>
      </c>
      <c r="F33" s="301">
        <v>27037</v>
      </c>
      <c r="G33" s="302">
        <v>78337</v>
      </c>
      <c r="H33" s="303">
        <v>42767</v>
      </c>
      <c r="I33" s="305">
        <v>4802</v>
      </c>
      <c r="J33" s="305">
        <v>12414</v>
      </c>
      <c r="K33" s="306">
        <v>1357</v>
      </c>
      <c r="L33" s="307">
        <v>431</v>
      </c>
      <c r="M33" s="308">
        <v>16862</v>
      </c>
      <c r="N33" s="308">
        <v>105</v>
      </c>
      <c r="O33" s="306">
        <v>5561</v>
      </c>
      <c r="P33" s="299">
        <v>4034</v>
      </c>
      <c r="Q33" s="309" t="s">
        <v>431</v>
      </c>
      <c r="R33" s="296">
        <v>288</v>
      </c>
      <c r="S33" s="296">
        <v>6874</v>
      </c>
      <c r="T33" s="2">
        <v>19</v>
      </c>
    </row>
    <row r="34" spans="1:20" ht="12.95" customHeight="1">
      <c r="A34" s="10">
        <v>20</v>
      </c>
      <c r="B34" s="297" t="s">
        <v>266</v>
      </c>
      <c r="C34" s="298">
        <v>105631</v>
      </c>
      <c r="D34" s="313">
        <v>3853</v>
      </c>
      <c r="E34" s="300">
        <v>4337</v>
      </c>
      <c r="F34" s="313">
        <v>18696</v>
      </c>
      <c r="G34" s="300">
        <v>66308</v>
      </c>
      <c r="H34" s="300">
        <v>41186</v>
      </c>
      <c r="I34" s="313">
        <v>2960</v>
      </c>
      <c r="J34" s="313">
        <v>7900</v>
      </c>
      <c r="K34" s="300">
        <v>1205</v>
      </c>
      <c r="L34" s="313">
        <v>372</v>
      </c>
      <c r="M34" s="308">
        <v>8411</v>
      </c>
      <c r="N34" s="313">
        <v>59</v>
      </c>
      <c r="O34" s="306">
        <v>4326</v>
      </c>
      <c r="P34" s="313">
        <v>2666</v>
      </c>
      <c r="Q34" s="309" t="s">
        <v>431</v>
      </c>
      <c r="R34" s="296">
        <v>183</v>
      </c>
      <c r="S34" s="296">
        <v>1177</v>
      </c>
      <c r="T34" s="2">
        <v>20</v>
      </c>
    </row>
    <row r="35" spans="1:20" ht="12.95" customHeight="1">
      <c r="A35" s="2">
        <v>21</v>
      </c>
      <c r="B35" s="290" t="s">
        <v>18</v>
      </c>
      <c r="C35" s="291">
        <v>823527</v>
      </c>
      <c r="D35" s="291">
        <v>25440</v>
      </c>
      <c r="E35" s="295">
        <v>45533</v>
      </c>
      <c r="F35" s="291">
        <v>79376</v>
      </c>
      <c r="G35" s="291">
        <v>526106</v>
      </c>
      <c r="H35" s="295">
        <v>296580</v>
      </c>
      <c r="I35" s="291">
        <v>34899</v>
      </c>
      <c r="J35" s="291">
        <v>99431</v>
      </c>
      <c r="K35" s="295">
        <v>9801</v>
      </c>
      <c r="L35" s="291">
        <v>2941</v>
      </c>
      <c r="M35" s="291">
        <v>57590</v>
      </c>
      <c r="N35" s="291">
        <v>573</v>
      </c>
      <c r="O35" s="291">
        <v>18280</v>
      </c>
      <c r="P35" s="291">
        <v>24302</v>
      </c>
      <c r="Q35" s="291">
        <v>4868</v>
      </c>
      <c r="R35" s="291">
        <v>1135</v>
      </c>
      <c r="S35" s="291">
        <v>8432</v>
      </c>
      <c r="T35" s="2">
        <v>21</v>
      </c>
    </row>
    <row r="36" spans="1:20" ht="12.95" customHeight="1">
      <c r="A36" s="10"/>
      <c r="B36" s="294" t="s">
        <v>252</v>
      </c>
      <c r="C36" s="291"/>
      <c r="D36" s="291"/>
      <c r="E36" s="295"/>
      <c r="F36" s="291"/>
      <c r="G36" s="291"/>
      <c r="H36" s="295"/>
      <c r="I36" s="292"/>
      <c r="J36" s="292"/>
      <c r="K36" s="295"/>
      <c r="L36" s="291"/>
      <c r="M36" s="291"/>
      <c r="N36" s="291"/>
      <c r="O36" s="291"/>
      <c r="P36" s="291"/>
      <c r="Q36" s="291"/>
      <c r="R36" s="296"/>
      <c r="S36" s="296"/>
    </row>
    <row r="37" spans="1:20" ht="12.95" customHeight="1">
      <c r="A37" s="10">
        <v>22</v>
      </c>
      <c r="B37" s="312" t="s">
        <v>267</v>
      </c>
      <c r="C37" s="298">
        <v>565027</v>
      </c>
      <c r="D37" s="299">
        <v>15736</v>
      </c>
      <c r="E37" s="300">
        <v>28326</v>
      </c>
      <c r="F37" s="301">
        <v>52379</v>
      </c>
      <c r="G37" s="302">
        <v>362826</v>
      </c>
      <c r="H37" s="303">
        <v>192705</v>
      </c>
      <c r="I37" s="305">
        <v>24814</v>
      </c>
      <c r="J37" s="305">
        <v>71607</v>
      </c>
      <c r="K37" s="306">
        <v>7423</v>
      </c>
      <c r="L37" s="307">
        <v>1916</v>
      </c>
      <c r="M37" s="308">
        <v>39544</v>
      </c>
      <c r="N37" s="308">
        <v>428</v>
      </c>
      <c r="O37" s="306">
        <v>11212</v>
      </c>
      <c r="P37" s="299">
        <v>17417</v>
      </c>
      <c r="Q37" s="314">
        <v>4868</v>
      </c>
      <c r="R37" s="296">
        <v>676</v>
      </c>
      <c r="S37" s="296">
        <v>4943</v>
      </c>
      <c r="T37" s="2">
        <v>22</v>
      </c>
    </row>
    <row r="38" spans="1:20" ht="12.95" customHeight="1">
      <c r="A38" s="10">
        <v>23</v>
      </c>
      <c r="B38" s="297" t="s">
        <v>268</v>
      </c>
      <c r="C38" s="298">
        <v>143166</v>
      </c>
      <c r="D38" s="299">
        <v>5516</v>
      </c>
      <c r="E38" s="300">
        <v>8323</v>
      </c>
      <c r="F38" s="301">
        <v>13482</v>
      </c>
      <c r="G38" s="302">
        <v>93648</v>
      </c>
      <c r="H38" s="303">
        <v>62882</v>
      </c>
      <c r="I38" s="305">
        <v>4616</v>
      </c>
      <c r="J38" s="305">
        <v>15837</v>
      </c>
      <c r="K38" s="306">
        <v>1233</v>
      </c>
      <c r="L38" s="307">
        <v>511</v>
      </c>
      <c r="M38" s="308">
        <v>8700</v>
      </c>
      <c r="N38" s="308">
        <v>77</v>
      </c>
      <c r="O38" s="306">
        <v>2542</v>
      </c>
      <c r="P38" s="299">
        <v>4104</v>
      </c>
      <c r="Q38" s="309" t="s">
        <v>431</v>
      </c>
      <c r="R38" s="296">
        <v>310</v>
      </c>
      <c r="S38" s="296">
        <v>1667</v>
      </c>
      <c r="T38" s="2">
        <v>23</v>
      </c>
    </row>
    <row r="39" spans="1:20" ht="12.95" customHeight="1">
      <c r="A39" s="10">
        <v>24</v>
      </c>
      <c r="B39" s="297" t="s">
        <v>269</v>
      </c>
      <c r="C39" s="298">
        <v>115334</v>
      </c>
      <c r="D39" s="313">
        <v>4188</v>
      </c>
      <c r="E39" s="300">
        <v>8884</v>
      </c>
      <c r="F39" s="313">
        <v>13515</v>
      </c>
      <c r="G39" s="300">
        <v>69632</v>
      </c>
      <c r="H39" s="300">
        <v>40993</v>
      </c>
      <c r="I39" s="313">
        <v>5469</v>
      </c>
      <c r="J39" s="313">
        <v>11987</v>
      </c>
      <c r="K39" s="300">
        <v>1145</v>
      </c>
      <c r="L39" s="313">
        <v>514</v>
      </c>
      <c r="M39" s="308">
        <v>9346</v>
      </c>
      <c r="N39" s="313">
        <v>68</v>
      </c>
      <c r="O39" s="306">
        <v>4526</v>
      </c>
      <c r="P39" s="313">
        <v>2781</v>
      </c>
      <c r="Q39" s="309" t="s">
        <v>431</v>
      </c>
      <c r="R39" s="296">
        <v>149</v>
      </c>
      <c r="S39" s="296">
        <v>1822</v>
      </c>
      <c r="T39" s="2">
        <v>24</v>
      </c>
    </row>
    <row r="40" spans="1:20" ht="12.95" customHeight="1">
      <c r="A40" s="2">
        <v>25</v>
      </c>
      <c r="B40" s="290" t="s">
        <v>19</v>
      </c>
      <c r="C40" s="291">
        <v>1620748</v>
      </c>
      <c r="D40" s="291">
        <v>51089</v>
      </c>
      <c r="E40" s="295">
        <v>109095</v>
      </c>
      <c r="F40" s="291">
        <v>187063</v>
      </c>
      <c r="G40" s="291">
        <v>1005146</v>
      </c>
      <c r="H40" s="295">
        <v>511626</v>
      </c>
      <c r="I40" s="291">
        <v>97149</v>
      </c>
      <c r="J40" s="291">
        <v>153587</v>
      </c>
      <c r="K40" s="295">
        <v>12851</v>
      </c>
      <c r="L40" s="291">
        <v>4768</v>
      </c>
      <c r="M40" s="291">
        <v>153338</v>
      </c>
      <c r="N40" s="291">
        <v>1403</v>
      </c>
      <c r="O40" s="291">
        <v>52023</v>
      </c>
      <c r="P40" s="291">
        <v>62536</v>
      </c>
      <c r="Q40" s="291">
        <v>16747</v>
      </c>
      <c r="R40" s="291">
        <v>2716</v>
      </c>
      <c r="S40" s="291">
        <v>17913</v>
      </c>
      <c r="T40" s="2">
        <v>25</v>
      </c>
    </row>
    <row r="41" spans="1:20" ht="12.95" customHeight="1">
      <c r="A41" s="10"/>
      <c r="B41" s="294" t="s">
        <v>252</v>
      </c>
      <c r="C41" s="291"/>
      <c r="D41" s="291"/>
      <c r="E41" s="295"/>
      <c r="F41" s="291"/>
      <c r="G41" s="291"/>
      <c r="H41" s="295"/>
      <c r="I41" s="292"/>
      <c r="J41" s="292"/>
      <c r="K41" s="295"/>
      <c r="L41" s="291"/>
      <c r="M41" s="291"/>
      <c r="N41" s="291"/>
      <c r="O41" s="291"/>
      <c r="P41" s="291"/>
      <c r="Q41" s="291"/>
      <c r="R41" s="296"/>
      <c r="S41" s="296"/>
    </row>
    <row r="42" spans="1:20" ht="12.95" customHeight="1">
      <c r="A42" s="10">
        <v>26</v>
      </c>
      <c r="B42" s="297" t="s">
        <v>270</v>
      </c>
      <c r="C42" s="298">
        <v>747823</v>
      </c>
      <c r="D42" s="299">
        <v>16438</v>
      </c>
      <c r="E42" s="300">
        <v>46621</v>
      </c>
      <c r="F42" s="301">
        <v>73513</v>
      </c>
      <c r="G42" s="302">
        <v>480025</v>
      </c>
      <c r="H42" s="303">
        <v>255901</v>
      </c>
      <c r="I42" s="305">
        <v>67654</v>
      </c>
      <c r="J42" s="305">
        <v>55178</v>
      </c>
      <c r="K42" s="303">
        <v>6667</v>
      </c>
      <c r="L42" s="305">
        <v>1727</v>
      </c>
      <c r="M42" s="308">
        <v>81326</v>
      </c>
      <c r="N42" s="308">
        <v>717</v>
      </c>
      <c r="O42" s="306">
        <v>19738</v>
      </c>
      <c r="P42" s="305">
        <v>33978</v>
      </c>
      <c r="Q42" s="299">
        <v>16747</v>
      </c>
      <c r="R42" s="296">
        <v>1693</v>
      </c>
      <c r="S42" s="296">
        <v>8453</v>
      </c>
      <c r="T42" s="2">
        <v>26</v>
      </c>
    </row>
    <row r="43" spans="1:20" ht="12.95" customHeight="1">
      <c r="A43" s="10">
        <v>27</v>
      </c>
      <c r="B43" s="297" t="s">
        <v>271</v>
      </c>
      <c r="C43" s="298">
        <v>264636</v>
      </c>
      <c r="D43" s="299">
        <v>9859</v>
      </c>
      <c r="E43" s="300">
        <v>19885</v>
      </c>
      <c r="F43" s="301">
        <v>33493</v>
      </c>
      <c r="G43" s="302">
        <v>153360</v>
      </c>
      <c r="H43" s="303">
        <v>50629</v>
      </c>
      <c r="I43" s="305">
        <v>12563</v>
      </c>
      <c r="J43" s="305">
        <v>32470</v>
      </c>
      <c r="K43" s="303">
        <v>1918</v>
      </c>
      <c r="L43" s="305">
        <v>1088</v>
      </c>
      <c r="M43" s="308">
        <v>27368</v>
      </c>
      <c r="N43" s="308">
        <v>197</v>
      </c>
      <c r="O43" s="306">
        <v>11769</v>
      </c>
      <c r="P43" s="305">
        <v>12372</v>
      </c>
      <c r="Q43" s="299" t="s">
        <v>431</v>
      </c>
      <c r="R43" s="296">
        <v>374</v>
      </c>
      <c r="S43" s="296">
        <v>2656</v>
      </c>
      <c r="T43" s="2">
        <v>27</v>
      </c>
    </row>
    <row r="44" spans="1:20" ht="12.95" customHeight="1">
      <c r="A44" s="10">
        <v>28</v>
      </c>
      <c r="B44" s="297" t="s">
        <v>272</v>
      </c>
      <c r="C44" s="298">
        <v>99928</v>
      </c>
      <c r="D44" s="299">
        <v>4288</v>
      </c>
      <c r="E44" s="300">
        <v>5602</v>
      </c>
      <c r="F44" s="301">
        <v>11489</v>
      </c>
      <c r="G44" s="302">
        <v>64744</v>
      </c>
      <c r="H44" s="303">
        <v>35743</v>
      </c>
      <c r="I44" s="305">
        <v>2318</v>
      </c>
      <c r="J44" s="305">
        <v>10365</v>
      </c>
      <c r="K44" s="303">
        <v>862</v>
      </c>
      <c r="L44" s="307">
        <v>260</v>
      </c>
      <c r="M44" s="308">
        <v>7512</v>
      </c>
      <c r="N44" s="308">
        <v>81</v>
      </c>
      <c r="O44" s="306">
        <v>3489</v>
      </c>
      <c r="P44" s="305">
        <v>2562</v>
      </c>
      <c r="Q44" s="309" t="s">
        <v>431</v>
      </c>
      <c r="R44" s="296">
        <v>78</v>
      </c>
      <c r="S44" s="296">
        <v>1302</v>
      </c>
      <c r="T44" s="2">
        <v>28</v>
      </c>
    </row>
    <row r="45" spans="1:20" ht="12.95" customHeight="1">
      <c r="A45" s="10">
        <v>29</v>
      </c>
      <c r="B45" s="297" t="s">
        <v>273</v>
      </c>
      <c r="C45" s="298">
        <v>209718</v>
      </c>
      <c r="D45" s="299">
        <v>8157</v>
      </c>
      <c r="E45" s="300">
        <v>12482</v>
      </c>
      <c r="F45" s="301">
        <v>28240</v>
      </c>
      <c r="G45" s="302">
        <v>130336</v>
      </c>
      <c r="H45" s="303">
        <v>66786</v>
      </c>
      <c r="I45" s="305">
        <v>6059</v>
      </c>
      <c r="J45" s="305">
        <v>21892</v>
      </c>
      <c r="K45" s="303">
        <v>1875</v>
      </c>
      <c r="L45" s="307">
        <v>677</v>
      </c>
      <c r="M45" s="308">
        <v>14761</v>
      </c>
      <c r="N45" s="308">
        <v>152</v>
      </c>
      <c r="O45" s="306">
        <v>6080</v>
      </c>
      <c r="P45" s="305">
        <v>5954</v>
      </c>
      <c r="Q45" s="309" t="s">
        <v>431</v>
      </c>
      <c r="R45" s="296">
        <v>292</v>
      </c>
      <c r="S45" s="296">
        <v>2283</v>
      </c>
      <c r="T45" s="2">
        <v>29</v>
      </c>
    </row>
    <row r="46" spans="1:20" ht="12.95" customHeight="1">
      <c r="A46" s="2">
        <v>30</v>
      </c>
      <c r="B46" s="297" t="s">
        <v>274</v>
      </c>
      <c r="C46" s="298">
        <v>170955</v>
      </c>
      <c r="D46" s="299">
        <v>7106</v>
      </c>
      <c r="E46" s="300">
        <v>17209</v>
      </c>
      <c r="F46" s="301">
        <v>24603</v>
      </c>
      <c r="G46" s="302">
        <v>93397</v>
      </c>
      <c r="H46" s="303">
        <v>49619</v>
      </c>
      <c r="I46" s="305">
        <v>5172</v>
      </c>
      <c r="J46" s="305">
        <v>22174</v>
      </c>
      <c r="K46" s="303">
        <v>861</v>
      </c>
      <c r="L46" s="307">
        <v>433</v>
      </c>
      <c r="M46" s="308">
        <v>13049</v>
      </c>
      <c r="N46" s="308">
        <v>159</v>
      </c>
      <c r="O46" s="306">
        <v>6740</v>
      </c>
      <c r="P46" s="305">
        <v>4253</v>
      </c>
      <c r="Q46" s="309" t="s">
        <v>431</v>
      </c>
      <c r="R46" s="296">
        <v>150</v>
      </c>
      <c r="S46" s="296">
        <v>1747</v>
      </c>
      <c r="T46" s="2">
        <v>30</v>
      </c>
    </row>
    <row r="47" spans="1:20" ht="12.95" customHeight="1">
      <c r="A47" s="2">
        <v>31</v>
      </c>
      <c r="B47" s="297" t="s">
        <v>275</v>
      </c>
      <c r="C47" s="315">
        <v>127688</v>
      </c>
      <c r="D47" s="303">
        <v>5241</v>
      </c>
      <c r="E47" s="303">
        <v>7296</v>
      </c>
      <c r="F47" s="305">
        <v>15725</v>
      </c>
      <c r="G47" s="303">
        <v>83284</v>
      </c>
      <c r="H47" s="303">
        <v>52948</v>
      </c>
      <c r="I47" s="305">
        <v>3383</v>
      </c>
      <c r="J47" s="305">
        <v>11508</v>
      </c>
      <c r="K47" s="303">
        <v>668</v>
      </c>
      <c r="L47" s="305">
        <v>583</v>
      </c>
      <c r="M47" s="308">
        <v>9322</v>
      </c>
      <c r="N47" s="305">
        <v>97</v>
      </c>
      <c r="O47" s="306">
        <v>4207</v>
      </c>
      <c r="P47" s="305">
        <v>3417</v>
      </c>
      <c r="Q47" s="309" t="s">
        <v>431</v>
      </c>
      <c r="R47" s="296">
        <v>129</v>
      </c>
      <c r="S47" s="296">
        <v>1472</v>
      </c>
      <c r="T47" s="2">
        <v>31</v>
      </c>
    </row>
    <row r="48" spans="1:20" ht="12.75" customHeight="1">
      <c r="A48" s="6"/>
      <c r="B48" s="316"/>
      <c r="R48" s="318"/>
    </row>
    <row r="49" spans="1:20" s="86" customFormat="1" ht="12.95" customHeight="1">
      <c r="A49" s="636" t="s">
        <v>276</v>
      </c>
      <c r="B49" s="636"/>
      <c r="C49" s="636"/>
      <c r="D49" s="636"/>
      <c r="E49" s="636"/>
      <c r="F49" s="636"/>
      <c r="G49" s="636"/>
      <c r="H49" s="636"/>
      <c r="I49" s="636"/>
      <c r="J49" s="636"/>
      <c r="K49" s="636"/>
      <c r="L49" s="636"/>
      <c r="M49" s="636"/>
      <c r="N49" s="636"/>
      <c r="O49" s="636"/>
      <c r="P49" s="636"/>
      <c r="Q49" s="636"/>
      <c r="R49" s="636"/>
      <c r="S49" s="636"/>
      <c r="T49" s="636"/>
    </row>
    <row r="50" spans="1:20" s="86" customFormat="1" ht="12.95" customHeight="1">
      <c r="A50" s="637" t="s">
        <v>277</v>
      </c>
      <c r="B50" s="637"/>
      <c r="C50" s="637"/>
      <c r="D50" s="637"/>
      <c r="E50" s="637"/>
      <c r="F50" s="637"/>
      <c r="G50" s="637"/>
      <c r="H50" s="637"/>
      <c r="I50" s="637"/>
      <c r="J50" s="637"/>
      <c r="K50" s="637"/>
      <c r="L50" s="637"/>
      <c r="M50" s="637"/>
      <c r="N50" s="637"/>
      <c r="O50" s="637"/>
      <c r="P50" s="637"/>
      <c r="Q50" s="637"/>
      <c r="R50" s="637"/>
      <c r="S50" s="637"/>
      <c r="T50" s="637"/>
    </row>
    <row r="51" spans="1:20" s="86" customFormat="1" ht="12.95" customHeight="1">
      <c r="A51" s="319" t="s">
        <v>278</v>
      </c>
      <c r="B51" s="319"/>
      <c r="C51" s="320"/>
      <c r="D51" s="320"/>
      <c r="E51" s="321"/>
      <c r="F51" s="320"/>
      <c r="G51" s="320"/>
      <c r="H51" s="321"/>
      <c r="I51" s="321"/>
      <c r="J51" s="322"/>
      <c r="K51" s="323"/>
      <c r="L51" s="324"/>
      <c r="M51" s="324"/>
      <c r="N51" s="324"/>
      <c r="O51" s="324"/>
      <c r="P51" s="324"/>
      <c r="Q51" s="323"/>
      <c r="R51" s="324"/>
      <c r="S51" s="324"/>
      <c r="T51" s="325"/>
    </row>
    <row r="52" spans="1:20" s="86" customFormat="1" ht="12.95" customHeight="1">
      <c r="A52" s="319" t="s">
        <v>418</v>
      </c>
      <c r="B52" s="319"/>
      <c r="C52" s="320"/>
      <c r="D52" s="320"/>
      <c r="E52" s="321"/>
      <c r="F52" s="320"/>
      <c r="G52" s="320"/>
      <c r="H52" s="321"/>
      <c r="I52" s="321"/>
      <c r="J52" s="326"/>
      <c r="K52" s="321"/>
      <c r="L52" s="320"/>
      <c r="M52" s="326"/>
      <c r="N52" s="326"/>
      <c r="O52" s="326"/>
      <c r="P52" s="326"/>
      <c r="Q52" s="327"/>
      <c r="R52" s="326"/>
      <c r="S52" s="326"/>
      <c r="T52" s="328"/>
    </row>
    <row r="53" spans="1:20" s="86" customFormat="1" ht="14.25" customHeight="1">
      <c r="A53" s="319"/>
      <c r="B53" s="319"/>
      <c r="C53" s="320"/>
      <c r="D53" s="320"/>
      <c r="E53" s="321"/>
      <c r="F53" s="320"/>
      <c r="G53" s="321"/>
      <c r="H53" s="321"/>
      <c r="I53" s="326"/>
      <c r="J53" s="320"/>
      <c r="K53" s="321"/>
      <c r="L53" s="326"/>
      <c r="M53" s="326"/>
      <c r="N53" s="326"/>
      <c r="O53" s="327"/>
      <c r="P53" s="326"/>
      <c r="Q53" s="326"/>
      <c r="R53" s="328"/>
    </row>
    <row r="54" spans="1:20" s="27" customFormat="1" ht="14.25" customHeight="1">
      <c r="A54" s="264" t="s">
        <v>425</v>
      </c>
      <c r="C54" s="84"/>
      <c r="D54" s="329"/>
      <c r="E54" s="330"/>
      <c r="F54" s="329"/>
      <c r="G54" s="330"/>
      <c r="H54" s="330"/>
      <c r="I54" s="84"/>
      <c r="J54" s="84"/>
      <c r="K54" s="331"/>
      <c r="L54" s="84"/>
      <c r="M54" s="84"/>
      <c r="N54" s="84"/>
      <c r="O54" s="331"/>
      <c r="P54" s="84"/>
      <c r="Q54" s="84"/>
      <c r="R54" s="46"/>
    </row>
    <row r="55" spans="1:20" s="27" customFormat="1" ht="12.75" customHeight="1">
      <c r="A55" s="55" t="s">
        <v>279</v>
      </c>
      <c r="C55" s="84"/>
      <c r="D55" s="329"/>
      <c r="E55" s="330"/>
      <c r="F55" s="329"/>
      <c r="G55" s="332"/>
      <c r="H55" s="330"/>
      <c r="I55" s="84"/>
      <c r="J55" s="84"/>
      <c r="K55" s="331"/>
      <c r="L55" s="84"/>
      <c r="M55" s="84"/>
      <c r="N55" s="84"/>
      <c r="O55" s="331"/>
      <c r="P55" s="84"/>
      <c r="Q55" s="84"/>
      <c r="R55" s="46"/>
    </row>
    <row r="56" spans="1:20" s="27" customFormat="1" ht="6.75" customHeight="1" thickBot="1">
      <c r="A56" s="55"/>
      <c r="C56" s="84"/>
      <c r="D56" s="329"/>
      <c r="E56" s="330"/>
      <c r="F56" s="329"/>
      <c r="G56" s="332"/>
      <c r="H56" s="330"/>
      <c r="I56" s="84"/>
      <c r="J56" s="84"/>
      <c r="K56" s="331"/>
      <c r="L56" s="84"/>
      <c r="M56" s="84"/>
      <c r="N56" s="84"/>
      <c r="O56" s="331"/>
      <c r="P56" s="84"/>
      <c r="Q56" s="84"/>
      <c r="R56" s="46"/>
    </row>
    <row r="57" spans="1:20" s="272" customFormat="1" ht="15" customHeight="1">
      <c r="A57" s="610" t="s">
        <v>227</v>
      </c>
      <c r="B57" s="613" t="s">
        <v>228</v>
      </c>
      <c r="C57" s="616" t="s">
        <v>229</v>
      </c>
      <c r="D57" s="616"/>
      <c r="E57" s="616"/>
      <c r="F57" s="616"/>
      <c r="G57" s="616"/>
      <c r="H57" s="616"/>
      <c r="I57" s="616"/>
      <c r="J57" s="616"/>
      <c r="K57" s="616"/>
      <c r="L57" s="617"/>
      <c r="M57" s="268" t="s">
        <v>230</v>
      </c>
      <c r="N57" s="269"/>
      <c r="O57" s="269"/>
      <c r="P57" s="269"/>
      <c r="Q57" s="270"/>
      <c r="R57" s="269"/>
      <c r="S57" s="271"/>
      <c r="T57" s="618" t="s">
        <v>231</v>
      </c>
    </row>
    <row r="58" spans="1:20" s="272" customFormat="1" ht="15" customHeight="1">
      <c r="A58" s="611"/>
      <c r="B58" s="614"/>
      <c r="C58" s="621" t="s">
        <v>232</v>
      </c>
      <c r="D58" s="622"/>
      <c r="E58" s="622"/>
      <c r="F58" s="622"/>
      <c r="G58" s="622"/>
      <c r="H58" s="622"/>
      <c r="I58" s="622"/>
      <c r="J58" s="622"/>
      <c r="K58" s="622"/>
      <c r="L58" s="622"/>
      <c r="M58" s="622"/>
      <c r="N58" s="622"/>
      <c r="O58" s="622"/>
      <c r="P58" s="622"/>
      <c r="Q58" s="622"/>
      <c r="R58" s="622"/>
      <c r="S58" s="623"/>
      <c r="T58" s="619"/>
    </row>
    <row r="59" spans="1:20" s="272" customFormat="1" ht="15.75" customHeight="1">
      <c r="A59" s="611"/>
      <c r="B59" s="614"/>
      <c r="C59" s="638" t="s">
        <v>233</v>
      </c>
      <c r="D59" s="627" t="s">
        <v>234</v>
      </c>
      <c r="E59" s="622"/>
      <c r="F59" s="622"/>
      <c r="G59" s="622"/>
      <c r="H59" s="622"/>
      <c r="I59" s="622"/>
      <c r="J59" s="622"/>
      <c r="K59" s="622"/>
      <c r="L59" s="623"/>
      <c r="M59" s="628" t="s">
        <v>235</v>
      </c>
      <c r="N59" s="631" t="s">
        <v>236</v>
      </c>
      <c r="O59" s="632"/>
      <c r="P59" s="632"/>
      <c r="Q59" s="632"/>
      <c r="R59" s="632"/>
      <c r="S59" s="633"/>
      <c r="T59" s="619"/>
    </row>
    <row r="60" spans="1:20" s="272" customFormat="1" ht="39.75" customHeight="1">
      <c r="A60" s="611"/>
      <c r="B60" s="614"/>
      <c r="C60" s="611"/>
      <c r="D60" s="634" t="s">
        <v>237</v>
      </c>
      <c r="E60" s="634" t="s">
        <v>238</v>
      </c>
      <c r="F60" s="624" t="s">
        <v>239</v>
      </c>
      <c r="G60" s="273" t="s">
        <v>240</v>
      </c>
      <c r="H60" s="274"/>
      <c r="I60" s="634" t="s">
        <v>241</v>
      </c>
      <c r="J60" s="628" t="s">
        <v>242</v>
      </c>
      <c r="K60" s="634" t="s">
        <v>243</v>
      </c>
      <c r="L60" s="628" t="s">
        <v>244</v>
      </c>
      <c r="M60" s="629"/>
      <c r="N60" s="634" t="s">
        <v>237</v>
      </c>
      <c r="O60" s="624" t="s">
        <v>239</v>
      </c>
      <c r="P60" s="628" t="s">
        <v>245</v>
      </c>
      <c r="Q60" s="634" t="s">
        <v>246</v>
      </c>
      <c r="R60" s="628" t="s">
        <v>247</v>
      </c>
      <c r="S60" s="628" t="s">
        <v>248</v>
      </c>
      <c r="T60" s="619"/>
    </row>
    <row r="61" spans="1:20" s="272" customFormat="1" ht="91.5" customHeight="1" thickBot="1">
      <c r="A61" s="612"/>
      <c r="B61" s="615"/>
      <c r="C61" s="612"/>
      <c r="D61" s="635"/>
      <c r="E61" s="635"/>
      <c r="F61" s="626"/>
      <c r="G61" s="275" t="s">
        <v>249</v>
      </c>
      <c r="H61" s="276" t="s">
        <v>250</v>
      </c>
      <c r="I61" s="635"/>
      <c r="J61" s="630"/>
      <c r="K61" s="635"/>
      <c r="L61" s="630"/>
      <c r="M61" s="630"/>
      <c r="N61" s="635"/>
      <c r="O61" s="626"/>
      <c r="P61" s="630"/>
      <c r="Q61" s="635"/>
      <c r="R61" s="630"/>
      <c r="S61" s="630"/>
      <c r="T61" s="620"/>
    </row>
    <row r="62" spans="1:20" s="286" customFormat="1" ht="7.15" customHeight="1">
      <c r="A62" s="277"/>
      <c r="B62" s="278"/>
      <c r="C62" s="333"/>
      <c r="D62" s="334"/>
      <c r="E62" s="335"/>
      <c r="F62" s="334"/>
      <c r="G62" s="336"/>
      <c r="H62" s="336"/>
      <c r="I62" s="337"/>
      <c r="J62" s="337"/>
      <c r="K62" s="335"/>
      <c r="L62" s="334"/>
      <c r="M62" s="338"/>
      <c r="N62" s="334"/>
      <c r="O62" s="335"/>
      <c r="P62" s="334"/>
      <c r="Q62" s="338"/>
      <c r="R62" s="285"/>
      <c r="S62" s="285"/>
    </row>
    <row r="63" spans="1:20" ht="11.25" customHeight="1">
      <c r="A63" s="10">
        <v>1</v>
      </c>
      <c r="B63" s="290" t="s">
        <v>280</v>
      </c>
      <c r="C63" s="291">
        <v>242870</v>
      </c>
      <c r="D63" s="291">
        <v>9812</v>
      </c>
      <c r="E63" s="295">
        <v>14514</v>
      </c>
      <c r="F63" s="291">
        <v>25600</v>
      </c>
      <c r="G63" s="291">
        <v>148959</v>
      </c>
      <c r="H63" s="295">
        <v>82675</v>
      </c>
      <c r="I63" s="291">
        <v>8539</v>
      </c>
      <c r="J63" s="291">
        <v>32850</v>
      </c>
      <c r="K63" s="295">
        <v>1681</v>
      </c>
      <c r="L63" s="291">
        <v>915</v>
      </c>
      <c r="M63" s="291">
        <v>24905</v>
      </c>
      <c r="N63" s="291">
        <v>152</v>
      </c>
      <c r="O63" s="291">
        <v>12872</v>
      </c>
      <c r="P63" s="291">
        <v>6506</v>
      </c>
      <c r="Q63" s="291">
        <v>997</v>
      </c>
      <c r="R63" s="291">
        <v>252</v>
      </c>
      <c r="S63" s="291">
        <v>4126</v>
      </c>
    </row>
    <row r="64" spans="1:20" ht="13.5" customHeight="1">
      <c r="A64" s="10"/>
      <c r="B64" s="297" t="s">
        <v>281</v>
      </c>
      <c r="C64" s="298"/>
      <c r="D64" s="298"/>
      <c r="E64" s="339"/>
      <c r="F64" s="298"/>
      <c r="G64" s="298"/>
      <c r="H64" s="339"/>
      <c r="I64" s="313"/>
      <c r="J64" s="313"/>
      <c r="K64" s="339"/>
      <c r="L64" s="298"/>
      <c r="M64" s="298"/>
      <c r="N64" s="298"/>
      <c r="O64" s="298"/>
      <c r="P64" s="298"/>
      <c r="Q64" s="298"/>
      <c r="R64" s="340"/>
      <c r="S64" s="340"/>
      <c r="T64" s="6">
        <v>1</v>
      </c>
    </row>
    <row r="65" spans="1:20" ht="12.95" customHeight="1">
      <c r="A65" s="10">
        <v>2</v>
      </c>
      <c r="B65" s="290" t="s">
        <v>21</v>
      </c>
      <c r="C65" s="291">
        <v>471567</v>
      </c>
      <c r="D65" s="292">
        <v>16437</v>
      </c>
      <c r="E65" s="293">
        <v>37905</v>
      </c>
      <c r="F65" s="292">
        <v>52899</v>
      </c>
      <c r="G65" s="292">
        <v>272839</v>
      </c>
      <c r="H65" s="293">
        <v>180233</v>
      </c>
      <c r="I65" s="292">
        <v>16132</v>
      </c>
      <c r="J65" s="292">
        <v>69425</v>
      </c>
      <c r="K65" s="293">
        <v>3938</v>
      </c>
      <c r="L65" s="292">
        <v>1992</v>
      </c>
      <c r="M65" s="292">
        <v>38360</v>
      </c>
      <c r="N65" s="292">
        <v>249</v>
      </c>
      <c r="O65" s="292">
        <v>14980</v>
      </c>
      <c r="P65" s="292">
        <v>12524</v>
      </c>
      <c r="Q65" s="292">
        <v>1886</v>
      </c>
      <c r="R65" s="292">
        <v>578</v>
      </c>
      <c r="S65" s="292">
        <v>8143</v>
      </c>
      <c r="T65" s="6">
        <v>2</v>
      </c>
    </row>
    <row r="66" spans="1:20" ht="12.95" customHeight="1">
      <c r="A66" s="10"/>
      <c r="B66" s="294" t="s">
        <v>282</v>
      </c>
      <c r="C66" s="291"/>
      <c r="D66" s="291"/>
      <c r="E66" s="295"/>
      <c r="F66" s="291"/>
      <c r="G66" s="291"/>
      <c r="H66" s="295"/>
      <c r="I66" s="292"/>
      <c r="J66" s="292"/>
      <c r="K66" s="295"/>
      <c r="L66" s="291"/>
      <c r="M66" s="291"/>
      <c r="N66" s="291"/>
      <c r="O66" s="291"/>
      <c r="P66" s="291"/>
      <c r="Q66" s="291"/>
      <c r="R66" s="296"/>
      <c r="S66" s="296"/>
      <c r="T66" s="6"/>
    </row>
    <row r="67" spans="1:20" ht="12.95" customHeight="1">
      <c r="A67" s="10">
        <v>3</v>
      </c>
      <c r="B67" s="297" t="s">
        <v>283</v>
      </c>
      <c r="C67" s="298">
        <v>94839</v>
      </c>
      <c r="D67" s="304">
        <v>3388</v>
      </c>
      <c r="E67" s="300">
        <v>8645</v>
      </c>
      <c r="F67" s="313">
        <v>9717</v>
      </c>
      <c r="G67" s="341">
        <v>57742</v>
      </c>
      <c r="H67" s="303">
        <v>38698</v>
      </c>
      <c r="I67" s="305">
        <v>2690</v>
      </c>
      <c r="J67" s="305">
        <v>11134</v>
      </c>
      <c r="K67" s="303">
        <v>939</v>
      </c>
      <c r="L67" s="303">
        <v>584</v>
      </c>
      <c r="M67" s="308">
        <v>9026</v>
      </c>
      <c r="N67" s="308">
        <v>50</v>
      </c>
      <c r="O67" s="306">
        <v>4354</v>
      </c>
      <c r="P67" s="305">
        <v>2482</v>
      </c>
      <c r="Q67" s="309" t="s">
        <v>431</v>
      </c>
      <c r="R67" s="296">
        <v>160</v>
      </c>
      <c r="S67" s="296">
        <v>1980</v>
      </c>
      <c r="T67" s="6">
        <v>3</v>
      </c>
    </row>
    <row r="68" spans="1:20" ht="12.95" customHeight="1">
      <c r="A68" s="10">
        <v>4</v>
      </c>
      <c r="B68" s="297" t="s">
        <v>284</v>
      </c>
      <c r="C68" s="298">
        <v>101909</v>
      </c>
      <c r="D68" s="304">
        <v>4050</v>
      </c>
      <c r="E68" s="342">
        <v>14678</v>
      </c>
      <c r="F68" s="313">
        <v>10283</v>
      </c>
      <c r="G68" s="313">
        <v>57269</v>
      </c>
      <c r="H68" s="341">
        <v>38287</v>
      </c>
      <c r="I68" s="303">
        <v>2062</v>
      </c>
      <c r="J68" s="305">
        <v>12440</v>
      </c>
      <c r="K68" s="303">
        <v>736</v>
      </c>
      <c r="L68" s="305">
        <v>391</v>
      </c>
      <c r="M68" s="343">
        <v>5921</v>
      </c>
      <c r="N68" s="308">
        <v>42</v>
      </c>
      <c r="O68" s="306">
        <v>2207</v>
      </c>
      <c r="P68" s="305">
        <v>2077</v>
      </c>
      <c r="Q68" s="309" t="s">
        <v>431</v>
      </c>
      <c r="R68" s="296">
        <v>106</v>
      </c>
      <c r="S68" s="296">
        <v>1489</v>
      </c>
      <c r="T68" s="6">
        <v>4</v>
      </c>
    </row>
    <row r="69" spans="1:20" ht="12.95" customHeight="1">
      <c r="A69" s="10">
        <v>5</v>
      </c>
      <c r="B69" s="297" t="s">
        <v>285</v>
      </c>
      <c r="C69" s="298">
        <v>180427</v>
      </c>
      <c r="D69" s="304">
        <v>5479</v>
      </c>
      <c r="E69" s="300">
        <v>9225</v>
      </c>
      <c r="F69" s="313">
        <v>19865</v>
      </c>
      <c r="G69" s="341">
        <v>106525</v>
      </c>
      <c r="H69" s="303">
        <v>72039</v>
      </c>
      <c r="I69" s="305">
        <v>8928</v>
      </c>
      <c r="J69" s="305">
        <v>28214</v>
      </c>
      <c r="K69" s="303">
        <v>1462</v>
      </c>
      <c r="L69" s="303">
        <v>729</v>
      </c>
      <c r="M69" s="343">
        <v>16208</v>
      </c>
      <c r="N69" s="308">
        <v>107</v>
      </c>
      <c r="O69" s="303">
        <v>5701</v>
      </c>
      <c r="P69" s="305">
        <v>5102</v>
      </c>
      <c r="Q69" s="305">
        <v>1886</v>
      </c>
      <c r="R69" s="296">
        <v>227</v>
      </c>
      <c r="S69" s="296">
        <v>3185</v>
      </c>
      <c r="T69" s="6">
        <v>5</v>
      </c>
    </row>
    <row r="70" spans="1:20" ht="12.95" customHeight="1">
      <c r="A70" s="10">
        <v>6</v>
      </c>
      <c r="B70" s="297" t="s">
        <v>286</v>
      </c>
      <c r="C70" s="298">
        <v>94392</v>
      </c>
      <c r="D70" s="304">
        <v>3520</v>
      </c>
      <c r="E70" s="300">
        <v>5357</v>
      </c>
      <c r="F70" s="313">
        <v>13034</v>
      </c>
      <c r="G70" s="341">
        <v>51303</v>
      </c>
      <c r="H70" s="303">
        <v>31209</v>
      </c>
      <c r="I70" s="305">
        <v>2452</v>
      </c>
      <c r="J70" s="305">
        <v>17637</v>
      </c>
      <c r="K70" s="303">
        <v>801</v>
      </c>
      <c r="L70" s="303">
        <v>288</v>
      </c>
      <c r="M70" s="343">
        <v>7205</v>
      </c>
      <c r="N70" s="308">
        <v>50</v>
      </c>
      <c r="O70" s="306">
        <v>2718</v>
      </c>
      <c r="P70" s="305">
        <v>2863</v>
      </c>
      <c r="Q70" s="309" t="s">
        <v>431</v>
      </c>
      <c r="R70" s="296">
        <v>85</v>
      </c>
      <c r="S70" s="296">
        <v>1489</v>
      </c>
      <c r="T70" s="6">
        <v>6</v>
      </c>
    </row>
    <row r="71" spans="1:20" ht="12.95" customHeight="1">
      <c r="A71" s="10">
        <v>7</v>
      </c>
      <c r="B71" s="290" t="s">
        <v>22</v>
      </c>
      <c r="C71" s="291">
        <v>342551</v>
      </c>
      <c r="D71" s="291">
        <v>12336</v>
      </c>
      <c r="E71" s="295">
        <v>24498</v>
      </c>
      <c r="F71" s="291">
        <v>41720</v>
      </c>
      <c r="G71" s="291">
        <v>194362</v>
      </c>
      <c r="H71" s="295">
        <v>102658</v>
      </c>
      <c r="I71" s="291">
        <v>11763</v>
      </c>
      <c r="J71" s="291">
        <v>53666</v>
      </c>
      <c r="K71" s="295">
        <v>2873</v>
      </c>
      <c r="L71" s="291">
        <v>1333</v>
      </c>
      <c r="M71" s="291">
        <v>29962</v>
      </c>
      <c r="N71" s="291">
        <v>282</v>
      </c>
      <c r="O71" s="291">
        <v>13985</v>
      </c>
      <c r="P71" s="291">
        <v>9307</v>
      </c>
      <c r="Q71" s="291">
        <v>1577</v>
      </c>
      <c r="R71" s="291">
        <v>485</v>
      </c>
      <c r="S71" s="291">
        <v>4326</v>
      </c>
      <c r="T71" s="6">
        <v>7</v>
      </c>
    </row>
    <row r="72" spans="1:20" ht="12.95" customHeight="1">
      <c r="A72" s="10"/>
      <c r="B72" s="294" t="s">
        <v>282</v>
      </c>
      <c r="C72" s="291"/>
      <c r="D72" s="291"/>
      <c r="E72" s="295"/>
      <c r="F72" s="291"/>
      <c r="G72" s="291"/>
      <c r="H72" s="295"/>
      <c r="I72" s="292"/>
      <c r="J72" s="292"/>
      <c r="K72" s="295"/>
      <c r="L72" s="291"/>
      <c r="M72" s="291"/>
      <c r="N72" s="291"/>
      <c r="O72" s="291"/>
      <c r="P72" s="291"/>
      <c r="Q72" s="291"/>
      <c r="R72" s="296"/>
      <c r="S72" s="296"/>
      <c r="T72" s="6"/>
    </row>
    <row r="73" spans="1:20" ht="12.95" customHeight="1">
      <c r="A73" s="10">
        <v>8</v>
      </c>
      <c r="B73" s="297" t="s">
        <v>287</v>
      </c>
      <c r="C73" s="298">
        <v>180797</v>
      </c>
      <c r="D73" s="304">
        <v>5506</v>
      </c>
      <c r="E73" s="300">
        <v>12229</v>
      </c>
      <c r="F73" s="313">
        <v>22568</v>
      </c>
      <c r="G73" s="341">
        <v>102704</v>
      </c>
      <c r="H73" s="303">
        <v>52204</v>
      </c>
      <c r="I73" s="305">
        <v>8396</v>
      </c>
      <c r="J73" s="305">
        <v>26985</v>
      </c>
      <c r="K73" s="303">
        <v>1683</v>
      </c>
      <c r="L73" s="303">
        <v>726</v>
      </c>
      <c r="M73" s="343">
        <v>17314</v>
      </c>
      <c r="N73" s="308">
        <v>152</v>
      </c>
      <c r="O73" s="303">
        <v>7661</v>
      </c>
      <c r="P73" s="305">
        <v>5231</v>
      </c>
      <c r="Q73" s="305">
        <v>1577</v>
      </c>
      <c r="R73" s="296">
        <v>198</v>
      </c>
      <c r="S73" s="296">
        <v>2495</v>
      </c>
      <c r="T73" s="6">
        <v>8</v>
      </c>
    </row>
    <row r="74" spans="1:20" ht="12.95" customHeight="1">
      <c r="A74" s="10">
        <v>9</v>
      </c>
      <c r="B74" s="297" t="s">
        <v>288</v>
      </c>
      <c r="C74" s="298">
        <v>69089</v>
      </c>
      <c r="D74" s="304">
        <v>2618</v>
      </c>
      <c r="E74" s="300">
        <v>5548</v>
      </c>
      <c r="F74" s="313">
        <v>8419</v>
      </c>
      <c r="G74" s="341">
        <v>35755</v>
      </c>
      <c r="H74" s="303">
        <v>21379</v>
      </c>
      <c r="I74" s="305">
        <v>1568</v>
      </c>
      <c r="J74" s="305">
        <v>14486</v>
      </c>
      <c r="K74" s="303">
        <v>457</v>
      </c>
      <c r="L74" s="303">
        <v>238</v>
      </c>
      <c r="M74" s="343">
        <v>5971</v>
      </c>
      <c r="N74" s="308">
        <v>35</v>
      </c>
      <c r="O74" s="306">
        <v>3267</v>
      </c>
      <c r="P74" s="305">
        <v>1647</v>
      </c>
      <c r="Q74" s="309" t="s">
        <v>431</v>
      </c>
      <c r="R74" s="296">
        <v>129</v>
      </c>
      <c r="S74" s="296">
        <v>893</v>
      </c>
      <c r="T74" s="6">
        <v>9</v>
      </c>
    </row>
    <row r="75" spans="1:20" ht="12.95" customHeight="1">
      <c r="A75" s="10">
        <v>10</v>
      </c>
      <c r="B75" s="297" t="s">
        <v>289</v>
      </c>
      <c r="C75" s="298">
        <v>92665</v>
      </c>
      <c r="D75" s="304">
        <v>4212</v>
      </c>
      <c r="E75" s="300">
        <v>6721</v>
      </c>
      <c r="F75" s="313">
        <v>10733</v>
      </c>
      <c r="G75" s="341">
        <v>55903</v>
      </c>
      <c r="H75" s="303">
        <v>29075</v>
      </c>
      <c r="I75" s="305">
        <v>1799</v>
      </c>
      <c r="J75" s="305">
        <v>12195</v>
      </c>
      <c r="K75" s="303">
        <v>733</v>
      </c>
      <c r="L75" s="303">
        <v>369</v>
      </c>
      <c r="M75" s="343">
        <v>6677</v>
      </c>
      <c r="N75" s="308">
        <v>95</v>
      </c>
      <c r="O75" s="306">
        <v>3057</v>
      </c>
      <c r="P75" s="305">
        <v>2429</v>
      </c>
      <c r="Q75" s="309" t="s">
        <v>431</v>
      </c>
      <c r="R75" s="296">
        <v>158</v>
      </c>
      <c r="S75" s="296">
        <v>938</v>
      </c>
      <c r="T75" s="6">
        <v>10</v>
      </c>
    </row>
    <row r="76" spans="1:20" ht="12.95" customHeight="1">
      <c r="A76" s="10">
        <v>11</v>
      </c>
      <c r="B76" s="290" t="s">
        <v>23</v>
      </c>
      <c r="C76" s="291">
        <v>713561</v>
      </c>
      <c r="D76" s="291">
        <v>22226</v>
      </c>
      <c r="E76" s="295">
        <v>49724</v>
      </c>
      <c r="F76" s="291">
        <v>87222</v>
      </c>
      <c r="G76" s="291">
        <v>428437</v>
      </c>
      <c r="H76" s="295">
        <v>218044</v>
      </c>
      <c r="I76" s="291">
        <v>28676</v>
      </c>
      <c r="J76" s="291">
        <v>90078</v>
      </c>
      <c r="K76" s="295">
        <v>5007</v>
      </c>
      <c r="L76" s="291">
        <v>2191</v>
      </c>
      <c r="M76" s="291">
        <v>61014</v>
      </c>
      <c r="N76" s="291">
        <v>640</v>
      </c>
      <c r="O76" s="291">
        <v>25516</v>
      </c>
      <c r="P76" s="291">
        <v>23748</v>
      </c>
      <c r="Q76" s="291">
        <v>4075</v>
      </c>
      <c r="R76" s="291">
        <v>928</v>
      </c>
      <c r="S76" s="291">
        <v>6107</v>
      </c>
      <c r="T76" s="6">
        <v>11</v>
      </c>
    </row>
    <row r="77" spans="1:20" ht="12.95" customHeight="1">
      <c r="A77" s="10"/>
      <c r="B77" s="294" t="s">
        <v>282</v>
      </c>
      <c r="C77" s="291"/>
      <c r="D77" s="291"/>
      <c r="E77" s="295"/>
      <c r="F77" s="291"/>
      <c r="G77" s="291"/>
      <c r="H77" s="295"/>
      <c r="I77" s="292"/>
      <c r="J77" s="292"/>
      <c r="K77" s="295"/>
      <c r="L77" s="291"/>
      <c r="M77" s="291"/>
      <c r="N77" s="291"/>
      <c r="O77" s="291"/>
      <c r="P77" s="291"/>
      <c r="Q77" s="291"/>
      <c r="R77" s="296"/>
      <c r="S77" s="296"/>
      <c r="T77" s="6"/>
    </row>
    <row r="78" spans="1:20" ht="12.95" customHeight="1">
      <c r="A78" s="10">
        <v>12</v>
      </c>
      <c r="B78" s="297" t="s">
        <v>290</v>
      </c>
      <c r="C78" s="298">
        <v>562636</v>
      </c>
      <c r="D78" s="304">
        <v>17220</v>
      </c>
      <c r="E78" s="300">
        <v>30826</v>
      </c>
      <c r="F78" s="313">
        <v>68117</v>
      </c>
      <c r="G78" s="341">
        <v>346927</v>
      </c>
      <c r="H78" s="303">
        <v>177343</v>
      </c>
      <c r="I78" s="305">
        <v>25495</v>
      </c>
      <c r="J78" s="305">
        <v>68426</v>
      </c>
      <c r="K78" s="303">
        <v>4010</v>
      </c>
      <c r="L78" s="303">
        <v>1615</v>
      </c>
      <c r="M78" s="343">
        <v>49426</v>
      </c>
      <c r="N78" s="308">
        <v>553</v>
      </c>
      <c r="O78" s="303">
        <v>19482</v>
      </c>
      <c r="P78" s="305">
        <v>19771</v>
      </c>
      <c r="Q78" s="305">
        <v>4075</v>
      </c>
      <c r="R78" s="296">
        <v>756</v>
      </c>
      <c r="S78" s="296">
        <v>4789</v>
      </c>
      <c r="T78" s="6">
        <v>12</v>
      </c>
    </row>
    <row r="79" spans="1:20" ht="12.95" customHeight="1">
      <c r="A79" s="10">
        <v>13</v>
      </c>
      <c r="B79" s="297" t="s">
        <v>291</v>
      </c>
      <c r="C79" s="298">
        <v>150925</v>
      </c>
      <c r="D79" s="304">
        <v>5006</v>
      </c>
      <c r="E79" s="300">
        <v>18898</v>
      </c>
      <c r="F79" s="313">
        <v>19105</v>
      </c>
      <c r="G79" s="341">
        <v>81510</v>
      </c>
      <c r="H79" s="303">
        <v>40701</v>
      </c>
      <c r="I79" s="305">
        <v>3181</v>
      </c>
      <c r="J79" s="305">
        <v>21652</v>
      </c>
      <c r="K79" s="303">
        <v>997</v>
      </c>
      <c r="L79" s="303">
        <v>576</v>
      </c>
      <c r="M79" s="343">
        <v>11588</v>
      </c>
      <c r="N79" s="308">
        <v>87</v>
      </c>
      <c r="O79" s="306">
        <v>6034</v>
      </c>
      <c r="P79" s="305">
        <v>3977</v>
      </c>
      <c r="Q79" s="309" t="s">
        <v>431</v>
      </c>
      <c r="R79" s="296">
        <v>172</v>
      </c>
      <c r="S79" s="296">
        <v>1318</v>
      </c>
      <c r="T79" s="6">
        <v>13</v>
      </c>
    </row>
    <row r="80" spans="1:20" ht="12.95" customHeight="1">
      <c r="A80" s="10">
        <v>14</v>
      </c>
      <c r="B80" s="290" t="s">
        <v>24</v>
      </c>
      <c r="C80" s="291">
        <v>1450742</v>
      </c>
      <c r="D80" s="291">
        <v>50573</v>
      </c>
      <c r="E80" s="295">
        <v>68760</v>
      </c>
      <c r="F80" s="291">
        <v>184399</v>
      </c>
      <c r="G80" s="291">
        <v>808450</v>
      </c>
      <c r="H80" s="295">
        <v>332963</v>
      </c>
      <c r="I80" s="291">
        <v>60413</v>
      </c>
      <c r="J80" s="291">
        <v>217711</v>
      </c>
      <c r="K80" s="295">
        <v>56865</v>
      </c>
      <c r="L80" s="291">
        <v>3571</v>
      </c>
      <c r="M80" s="291">
        <v>109630</v>
      </c>
      <c r="N80" s="291">
        <v>1328</v>
      </c>
      <c r="O80" s="291">
        <v>44622</v>
      </c>
      <c r="P80" s="291">
        <v>37605</v>
      </c>
      <c r="Q80" s="291">
        <v>8376</v>
      </c>
      <c r="R80" s="291">
        <v>2668</v>
      </c>
      <c r="S80" s="291">
        <v>15031</v>
      </c>
      <c r="T80" s="6">
        <v>14</v>
      </c>
    </row>
    <row r="81" spans="1:20" ht="12.95" customHeight="1">
      <c r="A81" s="10"/>
      <c r="B81" s="294" t="s">
        <v>282</v>
      </c>
      <c r="C81" s="291"/>
      <c r="D81" s="291"/>
      <c r="E81" s="295"/>
      <c r="F81" s="291"/>
      <c r="G81" s="291"/>
      <c r="H81" s="295"/>
      <c r="I81" s="292"/>
      <c r="J81" s="292"/>
      <c r="K81" s="295"/>
      <c r="L81" s="291"/>
      <c r="M81" s="291"/>
      <c r="N81" s="291"/>
      <c r="O81" s="291"/>
      <c r="P81" s="291"/>
      <c r="Q81" s="291"/>
      <c r="R81" s="296"/>
      <c r="S81" s="296"/>
      <c r="T81" s="6"/>
    </row>
    <row r="82" spans="1:20" ht="12.95" customHeight="1">
      <c r="A82" s="10">
        <v>15</v>
      </c>
      <c r="B82" s="297" t="s">
        <v>292</v>
      </c>
      <c r="C82" s="298">
        <v>181766</v>
      </c>
      <c r="D82" s="304">
        <v>6315</v>
      </c>
      <c r="E82" s="300">
        <v>6767</v>
      </c>
      <c r="F82" s="313">
        <v>19032</v>
      </c>
      <c r="G82" s="341">
        <v>116022</v>
      </c>
      <c r="H82" s="303">
        <v>52351</v>
      </c>
      <c r="I82" s="305">
        <v>8756</v>
      </c>
      <c r="J82" s="305">
        <v>23252</v>
      </c>
      <c r="K82" s="303">
        <v>1258</v>
      </c>
      <c r="L82" s="303">
        <v>364</v>
      </c>
      <c r="M82" s="343">
        <v>12008</v>
      </c>
      <c r="N82" s="308">
        <v>170</v>
      </c>
      <c r="O82" s="303">
        <v>5698</v>
      </c>
      <c r="P82" s="305">
        <v>4377</v>
      </c>
      <c r="Q82" s="305" t="s">
        <v>431</v>
      </c>
      <c r="R82" s="296">
        <v>275</v>
      </c>
      <c r="S82" s="296">
        <v>1488</v>
      </c>
      <c r="T82" s="6">
        <v>15</v>
      </c>
    </row>
    <row r="83" spans="1:20" ht="12.95" customHeight="1">
      <c r="A83" s="10">
        <v>16</v>
      </c>
      <c r="B83" s="297" t="s">
        <v>293</v>
      </c>
      <c r="C83" s="298">
        <v>204193</v>
      </c>
      <c r="D83" s="304">
        <v>7435</v>
      </c>
      <c r="E83" s="300">
        <v>15512</v>
      </c>
      <c r="F83" s="313">
        <v>29859</v>
      </c>
      <c r="G83" s="341">
        <v>110648</v>
      </c>
      <c r="H83" s="303">
        <v>58785</v>
      </c>
      <c r="I83" s="305">
        <v>6914</v>
      </c>
      <c r="J83" s="305">
        <v>30267</v>
      </c>
      <c r="K83" s="303">
        <v>2972</v>
      </c>
      <c r="L83" s="303">
        <v>586</v>
      </c>
      <c r="M83" s="343">
        <v>17305</v>
      </c>
      <c r="N83" s="308">
        <v>181</v>
      </c>
      <c r="O83" s="303">
        <v>7649</v>
      </c>
      <c r="P83" s="305">
        <v>5727</v>
      </c>
      <c r="Q83" s="305">
        <v>1033</v>
      </c>
      <c r="R83" s="296">
        <v>295</v>
      </c>
      <c r="S83" s="296">
        <v>2420</v>
      </c>
      <c r="T83" s="6">
        <v>16</v>
      </c>
    </row>
    <row r="84" spans="1:20" ht="12.95" customHeight="1">
      <c r="A84" s="10">
        <v>17</v>
      </c>
      <c r="B84" s="297" t="s">
        <v>294</v>
      </c>
      <c r="C84" s="298">
        <v>470526</v>
      </c>
      <c r="D84" s="304">
        <v>17003</v>
      </c>
      <c r="E84" s="300">
        <v>21324</v>
      </c>
      <c r="F84" s="313">
        <v>60478</v>
      </c>
      <c r="G84" s="341">
        <v>245459</v>
      </c>
      <c r="H84" s="303">
        <v>99753</v>
      </c>
      <c r="I84" s="305">
        <v>13758</v>
      </c>
      <c r="J84" s="305">
        <v>75381</v>
      </c>
      <c r="K84" s="303">
        <v>36097</v>
      </c>
      <c r="L84" s="303">
        <v>1026</v>
      </c>
      <c r="M84" s="343">
        <v>33489</v>
      </c>
      <c r="N84" s="308">
        <v>353</v>
      </c>
      <c r="O84" s="303">
        <v>14818</v>
      </c>
      <c r="P84" s="305">
        <v>10851</v>
      </c>
      <c r="Q84" s="305">
        <v>2036</v>
      </c>
      <c r="R84" s="296">
        <v>529</v>
      </c>
      <c r="S84" s="296">
        <v>4902</v>
      </c>
      <c r="T84" s="6">
        <v>17</v>
      </c>
    </row>
    <row r="85" spans="1:20" ht="12.95" customHeight="1">
      <c r="A85" s="10">
        <v>18</v>
      </c>
      <c r="B85" s="297" t="s">
        <v>295</v>
      </c>
      <c r="C85" s="298">
        <v>594257</v>
      </c>
      <c r="D85" s="304">
        <v>19820</v>
      </c>
      <c r="E85" s="300">
        <v>25157</v>
      </c>
      <c r="F85" s="313">
        <v>75030</v>
      </c>
      <c r="G85" s="341">
        <v>336321</v>
      </c>
      <c r="H85" s="303">
        <v>122074</v>
      </c>
      <c r="I85" s="305">
        <v>30985</v>
      </c>
      <c r="J85" s="305">
        <v>88811</v>
      </c>
      <c r="K85" s="303">
        <v>16538</v>
      </c>
      <c r="L85" s="303">
        <v>1595</v>
      </c>
      <c r="M85" s="343">
        <v>46828</v>
      </c>
      <c r="N85" s="308">
        <v>624</v>
      </c>
      <c r="O85" s="303">
        <v>16457</v>
      </c>
      <c r="P85" s="305">
        <v>16650</v>
      </c>
      <c r="Q85" s="305">
        <v>5307</v>
      </c>
      <c r="R85" s="296">
        <v>1569</v>
      </c>
      <c r="S85" s="296">
        <v>6221</v>
      </c>
      <c r="T85" s="6">
        <v>18</v>
      </c>
    </row>
    <row r="86" spans="1:20" ht="12.95" customHeight="1">
      <c r="A86" s="10">
        <v>19</v>
      </c>
      <c r="B86" s="290" t="s">
        <v>296</v>
      </c>
      <c r="C86" s="291">
        <v>273158</v>
      </c>
      <c r="D86" s="292">
        <v>10761</v>
      </c>
      <c r="E86" s="293">
        <v>20060</v>
      </c>
      <c r="F86" s="292">
        <v>39954</v>
      </c>
      <c r="G86" s="292">
        <v>155923</v>
      </c>
      <c r="H86" s="293">
        <v>88025</v>
      </c>
      <c r="I86" s="292">
        <v>10022</v>
      </c>
      <c r="J86" s="292">
        <v>32057</v>
      </c>
      <c r="K86" s="293">
        <v>3052</v>
      </c>
      <c r="L86" s="292">
        <v>1329</v>
      </c>
      <c r="M86" s="292">
        <v>23705</v>
      </c>
      <c r="N86" s="292">
        <v>186</v>
      </c>
      <c r="O86" s="292">
        <v>8633</v>
      </c>
      <c r="P86" s="292">
        <v>8166</v>
      </c>
      <c r="Q86" s="292">
        <v>1189</v>
      </c>
      <c r="R86" s="292">
        <v>401</v>
      </c>
      <c r="S86" s="292">
        <v>5130</v>
      </c>
      <c r="T86" s="6"/>
    </row>
    <row r="87" spans="1:20" ht="10.5" customHeight="1">
      <c r="A87" s="10"/>
      <c r="B87" s="297" t="s">
        <v>297</v>
      </c>
      <c r="C87" s="291"/>
      <c r="D87" s="292"/>
      <c r="E87" s="293"/>
      <c r="F87" s="292"/>
      <c r="G87" s="293"/>
      <c r="H87" s="293"/>
      <c r="I87" s="292"/>
      <c r="J87" s="292"/>
      <c r="K87" s="293"/>
      <c r="L87" s="293"/>
      <c r="M87" s="292"/>
      <c r="N87" s="292"/>
      <c r="O87" s="293"/>
      <c r="P87" s="292"/>
      <c r="Q87" s="292"/>
      <c r="R87" s="344"/>
      <c r="S87" s="344"/>
      <c r="T87" s="6">
        <v>19</v>
      </c>
    </row>
    <row r="88" spans="1:20" ht="12.95" customHeight="1">
      <c r="A88" s="10">
        <v>20</v>
      </c>
      <c r="B88" s="345" t="s">
        <v>26</v>
      </c>
      <c r="C88" s="291">
        <v>411269</v>
      </c>
      <c r="D88" s="292">
        <v>13280</v>
      </c>
      <c r="E88" s="293">
        <v>31665</v>
      </c>
      <c r="F88" s="292">
        <v>47825</v>
      </c>
      <c r="G88" s="292">
        <v>246018</v>
      </c>
      <c r="H88" s="293">
        <v>111460</v>
      </c>
      <c r="I88" s="292">
        <v>11170</v>
      </c>
      <c r="J88" s="292">
        <v>56712</v>
      </c>
      <c r="K88" s="293">
        <v>2824</v>
      </c>
      <c r="L88" s="292">
        <v>1775</v>
      </c>
      <c r="M88" s="292">
        <v>38811</v>
      </c>
      <c r="N88" s="292">
        <v>349</v>
      </c>
      <c r="O88" s="292">
        <v>17042</v>
      </c>
      <c r="P88" s="292">
        <v>10655</v>
      </c>
      <c r="Q88" s="292">
        <v>899</v>
      </c>
      <c r="R88" s="292">
        <v>533</v>
      </c>
      <c r="S88" s="292">
        <v>9333</v>
      </c>
      <c r="T88" s="6">
        <v>20</v>
      </c>
    </row>
    <row r="89" spans="1:20" ht="12.95" customHeight="1">
      <c r="A89" s="10"/>
      <c r="B89" s="294" t="s">
        <v>282</v>
      </c>
      <c r="C89" s="291"/>
      <c r="D89" s="291"/>
      <c r="E89" s="295"/>
      <c r="F89" s="291"/>
      <c r="G89" s="291"/>
      <c r="H89" s="295"/>
      <c r="I89" s="292"/>
      <c r="J89" s="292"/>
      <c r="K89" s="295"/>
      <c r="L89" s="291"/>
      <c r="M89" s="291"/>
      <c r="N89" s="291"/>
      <c r="O89" s="291"/>
      <c r="P89" s="291"/>
      <c r="Q89" s="291"/>
      <c r="R89" s="296"/>
      <c r="S89" s="296"/>
      <c r="T89" s="6"/>
    </row>
    <row r="90" spans="1:20" ht="12.95" customHeight="1">
      <c r="A90" s="10">
        <v>21</v>
      </c>
      <c r="B90" s="297" t="s">
        <v>298</v>
      </c>
      <c r="C90" s="298">
        <v>188077</v>
      </c>
      <c r="D90" s="304">
        <v>5428</v>
      </c>
      <c r="E90" s="300">
        <v>9607</v>
      </c>
      <c r="F90" s="313">
        <v>18293</v>
      </c>
      <c r="G90" s="341">
        <v>119802</v>
      </c>
      <c r="H90" s="303">
        <v>42592</v>
      </c>
      <c r="I90" s="305">
        <v>2977</v>
      </c>
      <c r="J90" s="305">
        <v>30529</v>
      </c>
      <c r="K90" s="303">
        <v>690</v>
      </c>
      <c r="L90" s="303">
        <v>751</v>
      </c>
      <c r="M90" s="343">
        <v>12137</v>
      </c>
      <c r="N90" s="308">
        <v>106</v>
      </c>
      <c r="O90" s="306">
        <v>6250</v>
      </c>
      <c r="P90" s="305">
        <v>4278</v>
      </c>
      <c r="Q90" s="309" t="s">
        <v>431</v>
      </c>
      <c r="R90" s="296">
        <v>114</v>
      </c>
      <c r="S90" s="296">
        <v>1389</v>
      </c>
      <c r="T90" s="6">
        <v>21</v>
      </c>
    </row>
    <row r="91" spans="1:20" ht="12.95" customHeight="1">
      <c r="A91" s="10">
        <v>22</v>
      </c>
      <c r="B91" s="297" t="s">
        <v>299</v>
      </c>
      <c r="C91" s="298">
        <v>223192</v>
      </c>
      <c r="D91" s="304">
        <v>7852</v>
      </c>
      <c r="E91" s="300">
        <v>22058</v>
      </c>
      <c r="F91" s="313">
        <v>29532</v>
      </c>
      <c r="G91" s="341">
        <v>126216</v>
      </c>
      <c r="H91" s="303">
        <v>68868</v>
      </c>
      <c r="I91" s="305">
        <v>8193</v>
      </c>
      <c r="J91" s="305">
        <v>26183</v>
      </c>
      <c r="K91" s="303">
        <v>2134</v>
      </c>
      <c r="L91" s="303">
        <v>1024</v>
      </c>
      <c r="M91" s="343">
        <v>26674</v>
      </c>
      <c r="N91" s="308">
        <v>243</v>
      </c>
      <c r="O91" s="303">
        <v>10792</v>
      </c>
      <c r="P91" s="305">
        <v>6377</v>
      </c>
      <c r="Q91" s="305">
        <v>899</v>
      </c>
      <c r="R91" s="296">
        <v>419</v>
      </c>
      <c r="S91" s="296">
        <v>7944</v>
      </c>
      <c r="T91" s="6">
        <v>22</v>
      </c>
    </row>
    <row r="92" spans="1:20" ht="12.95" customHeight="1">
      <c r="A92" s="10">
        <v>23</v>
      </c>
      <c r="B92" s="290" t="s">
        <v>27</v>
      </c>
      <c r="C92" s="291">
        <v>913277</v>
      </c>
      <c r="D92" s="291">
        <v>31674</v>
      </c>
      <c r="E92" s="295">
        <v>46128</v>
      </c>
      <c r="F92" s="291">
        <v>93037</v>
      </c>
      <c r="G92" s="291">
        <v>579462</v>
      </c>
      <c r="H92" s="295">
        <v>292092</v>
      </c>
      <c r="I92" s="291">
        <v>44644</v>
      </c>
      <c r="J92" s="291">
        <v>106088</v>
      </c>
      <c r="K92" s="295">
        <v>8328</v>
      </c>
      <c r="L92" s="291">
        <v>3916</v>
      </c>
      <c r="M92" s="291">
        <v>81018</v>
      </c>
      <c r="N92" s="291">
        <v>611</v>
      </c>
      <c r="O92" s="291">
        <v>27019</v>
      </c>
      <c r="P92" s="291">
        <v>27683</v>
      </c>
      <c r="Q92" s="291">
        <v>5122</v>
      </c>
      <c r="R92" s="291">
        <v>1157</v>
      </c>
      <c r="S92" s="291">
        <v>19426</v>
      </c>
      <c r="T92" s="6">
        <v>23</v>
      </c>
    </row>
    <row r="93" spans="1:20" ht="12.95" customHeight="1">
      <c r="A93" s="10"/>
      <c r="B93" s="294" t="s">
        <v>282</v>
      </c>
      <c r="C93" s="346"/>
      <c r="D93" s="292"/>
      <c r="E93" s="293"/>
      <c r="F93" s="292"/>
      <c r="G93" s="292"/>
      <c r="H93" s="293"/>
      <c r="I93" s="292"/>
      <c r="J93" s="292"/>
      <c r="K93" s="293"/>
      <c r="L93" s="292"/>
      <c r="M93" s="292"/>
      <c r="N93" s="292"/>
      <c r="O93" s="292"/>
      <c r="P93" s="292"/>
      <c r="Q93" s="291"/>
      <c r="R93" s="296"/>
      <c r="S93" s="296"/>
      <c r="T93" s="6"/>
    </row>
    <row r="94" spans="1:20" ht="12.95" customHeight="1">
      <c r="A94" s="10">
        <v>24</v>
      </c>
      <c r="B94" s="297" t="s">
        <v>300</v>
      </c>
      <c r="C94" s="298">
        <v>155217</v>
      </c>
      <c r="D94" s="304">
        <v>6716</v>
      </c>
      <c r="E94" s="300">
        <v>8890</v>
      </c>
      <c r="F94" s="313">
        <v>14961</v>
      </c>
      <c r="G94" s="341">
        <v>95799</v>
      </c>
      <c r="H94" s="303">
        <v>50586</v>
      </c>
      <c r="I94" s="305">
        <v>9031</v>
      </c>
      <c r="J94" s="305">
        <v>17971</v>
      </c>
      <c r="K94" s="303">
        <v>1359</v>
      </c>
      <c r="L94" s="303">
        <v>490</v>
      </c>
      <c r="M94" s="343">
        <v>9869</v>
      </c>
      <c r="N94" s="308">
        <v>93</v>
      </c>
      <c r="O94" s="306">
        <v>3584</v>
      </c>
      <c r="P94" s="305">
        <v>4285</v>
      </c>
      <c r="Q94" s="309" t="s">
        <v>431</v>
      </c>
      <c r="R94" s="296">
        <v>164</v>
      </c>
      <c r="S94" s="296">
        <v>1743</v>
      </c>
      <c r="T94" s="6">
        <v>24</v>
      </c>
    </row>
    <row r="95" spans="1:20" ht="12.95" customHeight="1">
      <c r="A95" s="10">
        <v>25</v>
      </c>
      <c r="B95" s="297" t="s">
        <v>301</v>
      </c>
      <c r="C95" s="298">
        <v>94700</v>
      </c>
      <c r="D95" s="304">
        <v>4002</v>
      </c>
      <c r="E95" s="300">
        <v>5957</v>
      </c>
      <c r="F95" s="313">
        <v>10039</v>
      </c>
      <c r="G95" s="341">
        <v>56680</v>
      </c>
      <c r="H95" s="303">
        <v>29445</v>
      </c>
      <c r="I95" s="305">
        <v>2509</v>
      </c>
      <c r="J95" s="305">
        <v>14508</v>
      </c>
      <c r="K95" s="303">
        <v>511</v>
      </c>
      <c r="L95" s="303">
        <v>494</v>
      </c>
      <c r="M95" s="343">
        <v>5976</v>
      </c>
      <c r="N95" s="308">
        <v>35</v>
      </c>
      <c r="O95" s="306">
        <v>1817</v>
      </c>
      <c r="P95" s="305">
        <v>2736</v>
      </c>
      <c r="Q95" s="309" t="s">
        <v>431</v>
      </c>
      <c r="R95" s="296">
        <v>84</v>
      </c>
      <c r="S95" s="296">
        <v>1304</v>
      </c>
      <c r="T95" s="6">
        <v>25</v>
      </c>
    </row>
    <row r="96" spans="1:20" ht="12.95" customHeight="1">
      <c r="A96" s="10">
        <v>26</v>
      </c>
      <c r="B96" s="297" t="s">
        <v>302</v>
      </c>
      <c r="C96" s="298">
        <v>663360</v>
      </c>
      <c r="D96" s="304">
        <v>20956</v>
      </c>
      <c r="E96" s="300">
        <v>31281</v>
      </c>
      <c r="F96" s="313">
        <v>68037</v>
      </c>
      <c r="G96" s="341">
        <v>426983</v>
      </c>
      <c r="H96" s="303">
        <v>212061</v>
      </c>
      <c r="I96" s="305">
        <v>33104</v>
      </c>
      <c r="J96" s="305">
        <v>73609</v>
      </c>
      <c r="K96" s="303">
        <v>6458</v>
      </c>
      <c r="L96" s="303">
        <v>2932</v>
      </c>
      <c r="M96" s="343">
        <v>65173</v>
      </c>
      <c r="N96" s="308">
        <v>483</v>
      </c>
      <c r="O96" s="303">
        <v>21618</v>
      </c>
      <c r="P96" s="305">
        <v>20662</v>
      </c>
      <c r="Q96" s="305">
        <v>5122</v>
      </c>
      <c r="R96" s="296">
        <v>909</v>
      </c>
      <c r="S96" s="296">
        <v>16379</v>
      </c>
      <c r="T96" s="6">
        <v>26</v>
      </c>
    </row>
    <row r="97" spans="1:20" ht="12.95" customHeight="1">
      <c r="A97" s="10">
        <v>27</v>
      </c>
      <c r="B97" s="347" t="s">
        <v>28</v>
      </c>
      <c r="C97" s="291">
        <v>575034</v>
      </c>
      <c r="D97" s="292">
        <v>20440</v>
      </c>
      <c r="E97" s="293">
        <v>52314</v>
      </c>
      <c r="F97" s="292">
        <v>75291</v>
      </c>
      <c r="G97" s="292">
        <v>325405</v>
      </c>
      <c r="H97" s="293">
        <v>155716</v>
      </c>
      <c r="I97" s="292">
        <v>17007</v>
      </c>
      <c r="J97" s="292">
        <v>77845</v>
      </c>
      <c r="K97" s="293">
        <v>5227</v>
      </c>
      <c r="L97" s="292">
        <v>1505</v>
      </c>
      <c r="M97" s="292">
        <v>50866</v>
      </c>
      <c r="N97" s="292">
        <v>390</v>
      </c>
      <c r="O97" s="292">
        <v>22074</v>
      </c>
      <c r="P97" s="292">
        <v>16935</v>
      </c>
      <c r="Q97" s="292">
        <v>2664</v>
      </c>
      <c r="R97" s="292">
        <v>767</v>
      </c>
      <c r="S97" s="292">
        <v>8036</v>
      </c>
      <c r="T97" s="6">
        <v>27</v>
      </c>
    </row>
    <row r="98" spans="1:20" ht="12.95" customHeight="1">
      <c r="A98" s="10"/>
      <c r="B98" s="294" t="s">
        <v>282</v>
      </c>
      <c r="C98" s="291"/>
      <c r="D98" s="291"/>
      <c r="E98" s="295"/>
      <c r="F98" s="291"/>
      <c r="G98" s="291"/>
      <c r="H98" s="295"/>
      <c r="I98" s="292"/>
      <c r="J98" s="292"/>
      <c r="K98" s="295"/>
      <c r="L98" s="291"/>
      <c r="M98" s="291"/>
      <c r="N98" s="291"/>
      <c r="O98" s="291"/>
      <c r="P98" s="291"/>
      <c r="Q98" s="291"/>
      <c r="R98" s="296"/>
      <c r="S98" s="296"/>
      <c r="T98" s="6"/>
    </row>
    <row r="99" spans="1:20" ht="12.95" customHeight="1">
      <c r="A99" s="10">
        <v>28</v>
      </c>
      <c r="B99" s="297" t="s">
        <v>303</v>
      </c>
      <c r="C99" s="298">
        <v>212449</v>
      </c>
      <c r="D99" s="304">
        <v>6959</v>
      </c>
      <c r="E99" s="300">
        <v>27216</v>
      </c>
      <c r="F99" s="313">
        <v>25489</v>
      </c>
      <c r="G99" s="341">
        <v>109012</v>
      </c>
      <c r="H99" s="303">
        <v>55396</v>
      </c>
      <c r="I99" s="305">
        <v>6054</v>
      </c>
      <c r="J99" s="305">
        <v>35362</v>
      </c>
      <c r="K99" s="303">
        <v>1858</v>
      </c>
      <c r="L99" s="303">
        <v>499</v>
      </c>
      <c r="M99" s="343">
        <v>17596</v>
      </c>
      <c r="N99" s="308">
        <v>106</v>
      </c>
      <c r="O99" s="303">
        <v>9339</v>
      </c>
      <c r="P99" s="305">
        <v>5729</v>
      </c>
      <c r="Q99" s="305">
        <v>640</v>
      </c>
      <c r="R99" s="296">
        <v>264</v>
      </c>
      <c r="S99" s="296">
        <v>1518</v>
      </c>
      <c r="T99" s="6">
        <v>28</v>
      </c>
    </row>
    <row r="100" spans="1:20" ht="12.95" customHeight="1">
      <c r="A100" s="10">
        <v>29</v>
      </c>
      <c r="B100" s="297" t="s">
        <v>304</v>
      </c>
      <c r="C100" s="298">
        <v>362585</v>
      </c>
      <c r="D100" s="304">
        <v>13481</v>
      </c>
      <c r="E100" s="300">
        <v>25098</v>
      </c>
      <c r="F100" s="313">
        <v>49802</v>
      </c>
      <c r="G100" s="341">
        <v>216393</v>
      </c>
      <c r="H100" s="303">
        <v>100320</v>
      </c>
      <c r="I100" s="305">
        <v>10953</v>
      </c>
      <c r="J100" s="305">
        <v>42483</v>
      </c>
      <c r="K100" s="303">
        <v>3369</v>
      </c>
      <c r="L100" s="303">
        <v>1006</v>
      </c>
      <c r="M100" s="343">
        <v>33270</v>
      </c>
      <c r="N100" s="308">
        <v>284</v>
      </c>
      <c r="O100" s="303">
        <v>12735</v>
      </c>
      <c r="P100" s="305">
        <v>11206</v>
      </c>
      <c r="Q100" s="305">
        <v>2024</v>
      </c>
      <c r="R100" s="296">
        <v>503</v>
      </c>
      <c r="S100" s="296">
        <v>6518</v>
      </c>
      <c r="T100" s="6">
        <v>29</v>
      </c>
    </row>
    <row r="101" spans="1:20" ht="3" customHeight="1">
      <c r="A101" s="6"/>
      <c r="B101" s="316"/>
      <c r="C101" s="311"/>
      <c r="D101" s="348"/>
      <c r="E101" s="349"/>
      <c r="F101" s="348"/>
      <c r="G101" s="350"/>
      <c r="I101" s="348"/>
      <c r="J101" s="348"/>
      <c r="K101" s="350"/>
      <c r="L101" s="348"/>
      <c r="M101" s="348"/>
      <c r="N101" s="348"/>
      <c r="O101" s="350"/>
      <c r="P101" s="348"/>
      <c r="Q101" s="348"/>
    </row>
    <row r="102" spans="1:20" s="86" customFormat="1" ht="12">
      <c r="A102" s="636" t="s">
        <v>305</v>
      </c>
      <c r="B102" s="636"/>
      <c r="C102" s="636"/>
      <c r="D102" s="636"/>
      <c r="E102" s="636"/>
      <c r="F102" s="636"/>
      <c r="G102" s="636"/>
      <c r="H102" s="636"/>
      <c r="I102" s="636"/>
      <c r="J102" s="636"/>
      <c r="K102" s="636"/>
      <c r="L102" s="636"/>
      <c r="M102" s="636"/>
      <c r="N102" s="636"/>
      <c r="O102" s="636"/>
      <c r="P102" s="636"/>
      <c r="Q102" s="636"/>
      <c r="R102" s="636"/>
      <c r="S102" s="636"/>
      <c r="T102" s="636"/>
    </row>
    <row r="103" spans="1:20" s="86" customFormat="1" ht="12.95" customHeight="1">
      <c r="A103" s="637" t="s">
        <v>277</v>
      </c>
      <c r="B103" s="637"/>
      <c r="C103" s="637"/>
      <c r="D103" s="637"/>
      <c r="E103" s="637"/>
      <c r="F103" s="637"/>
      <c r="G103" s="637"/>
      <c r="H103" s="637"/>
      <c r="I103" s="637"/>
      <c r="J103" s="637"/>
      <c r="K103" s="637"/>
      <c r="L103" s="637"/>
      <c r="M103" s="637"/>
      <c r="N103" s="637"/>
      <c r="O103" s="637"/>
      <c r="P103" s="637"/>
      <c r="Q103" s="637"/>
      <c r="R103" s="637"/>
      <c r="S103" s="637"/>
      <c r="T103" s="637"/>
    </row>
    <row r="104" spans="1:20" s="352" customFormat="1" ht="11.25" customHeight="1">
      <c r="A104" s="351" t="s">
        <v>306</v>
      </c>
      <c r="E104" s="353"/>
      <c r="H104" s="353"/>
      <c r="I104" s="353"/>
      <c r="K104" s="353"/>
      <c r="L104" s="354"/>
      <c r="Q104" s="353"/>
      <c r="T104" s="355"/>
    </row>
    <row r="105" spans="1:20" s="86" customFormat="1" ht="12" customHeight="1">
      <c r="A105" s="356" t="s">
        <v>307</v>
      </c>
      <c r="E105" s="357"/>
      <c r="H105" s="357"/>
      <c r="I105" s="357"/>
      <c r="K105" s="358"/>
      <c r="L105" s="359"/>
      <c r="Q105" s="357"/>
      <c r="T105" s="328"/>
    </row>
    <row r="106" spans="1:20" s="86" customFormat="1" ht="12.95" customHeight="1">
      <c r="A106" s="319" t="s">
        <v>308</v>
      </c>
      <c r="B106" s="319"/>
      <c r="C106" s="320"/>
      <c r="D106" s="320"/>
      <c r="E106" s="321"/>
      <c r="F106" s="320"/>
      <c r="G106" s="320"/>
      <c r="H106" s="321"/>
      <c r="I106" s="321"/>
      <c r="J106" s="322"/>
      <c r="K106" s="323"/>
      <c r="L106" s="324"/>
      <c r="M106" s="324"/>
      <c r="N106" s="324"/>
      <c r="O106" s="324"/>
      <c r="P106" s="324"/>
      <c r="Q106" s="323"/>
      <c r="R106" s="324"/>
      <c r="S106" s="324"/>
      <c r="T106" s="325"/>
    </row>
    <row r="107" spans="1:20" s="86" customFormat="1" ht="12.95" customHeight="1">
      <c r="A107" s="319" t="s">
        <v>419</v>
      </c>
      <c r="B107" s="319"/>
      <c r="C107" s="320"/>
      <c r="D107" s="320"/>
      <c r="E107" s="321"/>
      <c r="F107" s="320"/>
      <c r="G107" s="320"/>
      <c r="H107" s="321"/>
      <c r="I107" s="321"/>
      <c r="J107" s="326"/>
      <c r="K107" s="321"/>
      <c r="L107" s="320"/>
      <c r="M107" s="326"/>
      <c r="N107" s="326"/>
      <c r="O107" s="326"/>
      <c r="P107" s="326"/>
      <c r="Q107" s="327"/>
      <c r="R107" s="326"/>
      <c r="S107" s="326"/>
      <c r="T107" s="328"/>
    </row>
    <row r="108" spans="1:20" s="319" customFormat="1" ht="12" customHeight="1">
      <c r="A108" s="360" t="s">
        <v>420</v>
      </c>
      <c r="E108" s="361"/>
      <c r="H108" s="361"/>
      <c r="I108" s="361"/>
      <c r="K108" s="361"/>
      <c r="Q108" s="361"/>
      <c r="T108" s="362"/>
    </row>
    <row r="109" spans="1:20" s="86" customFormat="1" ht="12" customHeight="1">
      <c r="A109" s="360" t="s">
        <v>309</v>
      </c>
      <c r="E109" s="357"/>
      <c r="H109" s="357"/>
      <c r="I109" s="357"/>
      <c r="K109" s="357"/>
      <c r="Q109" s="357"/>
      <c r="T109" s="328"/>
    </row>
    <row r="110" spans="1:20" ht="12.75">
      <c r="B110" s="2"/>
      <c r="C110" s="2"/>
    </row>
    <row r="115" spans="2:3" ht="12.75">
      <c r="B115" s="2"/>
      <c r="C115" s="2"/>
    </row>
    <row r="116" spans="2:3" ht="12.75">
      <c r="B116" s="2"/>
      <c r="C116" s="2"/>
    </row>
    <row r="117" spans="2:3" ht="12.75">
      <c r="B117" s="2"/>
      <c r="C117" s="2"/>
    </row>
    <row r="118" spans="2:3" ht="12.75">
      <c r="B118" s="2"/>
      <c r="C118" s="2"/>
    </row>
    <row r="119" spans="2:3" ht="12.75">
      <c r="B119" s="2"/>
      <c r="C119" s="2"/>
    </row>
    <row r="120" spans="2:3" ht="12.75">
      <c r="B120" s="2"/>
      <c r="C120" s="2"/>
    </row>
    <row r="121" spans="2:3" ht="12.75">
      <c r="B121" s="2"/>
      <c r="C121" s="2"/>
    </row>
    <row r="122" spans="2:3" ht="12.75">
      <c r="B122" s="2"/>
      <c r="C122" s="2"/>
    </row>
    <row r="123" spans="2:3" ht="12.75">
      <c r="B123" s="2"/>
      <c r="C123" s="2"/>
    </row>
    <row r="124" spans="2:3" ht="12.75">
      <c r="B124" s="2"/>
      <c r="C124" s="2"/>
    </row>
  </sheetData>
  <mergeCells count="48">
    <mergeCell ref="A103:T103"/>
    <mergeCell ref="N59:S59"/>
    <mergeCell ref="D60:D61"/>
    <mergeCell ref="E60:E61"/>
    <mergeCell ref="F60:F61"/>
    <mergeCell ref="I60:I61"/>
    <mergeCell ref="J60:J61"/>
    <mergeCell ref="K60:K61"/>
    <mergeCell ref="L60:L61"/>
    <mergeCell ref="N60:N61"/>
    <mergeCell ref="O60:O61"/>
    <mergeCell ref="P60:P61"/>
    <mergeCell ref="Q60:Q61"/>
    <mergeCell ref="R60:R61"/>
    <mergeCell ref="S60:S61"/>
    <mergeCell ref="A102:T102"/>
    <mergeCell ref="R7:R8"/>
    <mergeCell ref="A49:T49"/>
    <mergeCell ref="A50:T50"/>
    <mergeCell ref="A57:A61"/>
    <mergeCell ref="B57:B61"/>
    <mergeCell ref="C57:L57"/>
    <mergeCell ref="T57:T61"/>
    <mergeCell ref="C58:S58"/>
    <mergeCell ref="C59:C61"/>
    <mergeCell ref="D59:L59"/>
    <mergeCell ref="M59:M61"/>
    <mergeCell ref="L7:L8"/>
    <mergeCell ref="N7:N8"/>
    <mergeCell ref="O7:O8"/>
    <mergeCell ref="P7:P8"/>
    <mergeCell ref="Q7:Q8"/>
    <mergeCell ref="A4:A8"/>
    <mergeCell ref="B4:B8"/>
    <mergeCell ref="C4:L4"/>
    <mergeCell ref="T4:T8"/>
    <mergeCell ref="C5:S5"/>
    <mergeCell ref="C6:C8"/>
    <mergeCell ref="D6:L6"/>
    <mergeCell ref="M6:M8"/>
    <mergeCell ref="N6:S6"/>
    <mergeCell ref="D7:D8"/>
    <mergeCell ref="S7:S8"/>
    <mergeCell ref="E7:E8"/>
    <mergeCell ref="F7:F8"/>
    <mergeCell ref="I7:I8"/>
    <mergeCell ref="J7:J8"/>
    <mergeCell ref="K7:K8"/>
  </mergeCells>
  <pageMargins left="0.98425196850393704" right="0.98425196850393704" top="0.98425196850393704" bottom="0.98425196850393704" header="0.51181102362204722" footer="0.51181102362204722"/>
  <pageSetup paperSize="8" scale="120" fitToHeight="2" orientation="portrait" r:id="rId1"/>
  <headerFooter alignWithMargins="0"/>
  <rowBreaks count="1" manualBreakCount="1">
    <brk id="53" max="16383" man="1"/>
  </rowBreaks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T30"/>
  <sheetViews>
    <sheetView zoomScale="70" zoomScaleNormal="70" workbookViewId="0"/>
  </sheetViews>
  <sheetFormatPr defaultColWidth="7.5703125" defaultRowHeight="12.75"/>
  <cols>
    <col min="1" max="1" width="4.28515625" style="2" customWidth="1"/>
    <col min="2" max="2" width="23" style="6" customWidth="1"/>
    <col min="3" max="3" width="10.7109375" style="2" customWidth="1"/>
    <col min="4" max="4" width="11.42578125" style="2" customWidth="1"/>
    <col min="5" max="5" width="10.140625" style="2" customWidth="1"/>
    <col min="6" max="6" width="9.5703125" style="2" customWidth="1"/>
    <col min="7" max="7" width="11.7109375" style="2" customWidth="1"/>
    <col min="8" max="8" width="9.7109375" style="2" customWidth="1"/>
    <col min="9" max="9" width="12.28515625" style="2" customWidth="1"/>
    <col min="10" max="10" width="9.85546875" style="2" customWidth="1"/>
    <col min="11" max="11" width="13.42578125" style="2" customWidth="1"/>
    <col min="12" max="12" width="9.28515625" style="2" customWidth="1"/>
    <col min="13" max="13" width="10.7109375" style="2" customWidth="1"/>
    <col min="14" max="14" width="8" style="2" customWidth="1"/>
    <col min="15" max="15" width="8.5703125" style="2" customWidth="1"/>
    <col min="16" max="17" width="9.7109375" style="2" customWidth="1"/>
    <col min="18" max="18" width="4.28515625" style="2" customWidth="1"/>
    <col min="19" max="16384" width="7.5703125" style="2"/>
  </cols>
  <sheetData>
    <row r="1" spans="1:20" s="364" customFormat="1" ht="20.100000000000001" customHeight="1">
      <c r="A1" s="363" t="s">
        <v>426</v>
      </c>
      <c r="B1" s="363"/>
      <c r="C1" s="363"/>
      <c r="D1" s="363"/>
      <c r="E1" s="363"/>
      <c r="F1" s="363"/>
      <c r="G1" s="363"/>
      <c r="H1" s="363"/>
      <c r="I1" s="364" t="s">
        <v>310</v>
      </c>
      <c r="R1" s="365"/>
    </row>
    <row r="2" spans="1:20" s="367" customFormat="1" ht="20.100000000000001" customHeight="1">
      <c r="A2" s="366" t="s">
        <v>311</v>
      </c>
      <c r="B2" s="366"/>
      <c r="C2" s="366"/>
      <c r="D2" s="366"/>
      <c r="E2" s="366"/>
      <c r="F2" s="366"/>
      <c r="G2" s="366"/>
      <c r="H2" s="366"/>
      <c r="I2" s="367" t="s">
        <v>312</v>
      </c>
    </row>
    <row r="3" spans="1:20" s="364" customFormat="1" ht="9" customHeight="1" thickBot="1">
      <c r="A3" s="368"/>
      <c r="B3" s="369"/>
      <c r="C3" s="365"/>
      <c r="D3" s="365"/>
      <c r="E3" s="369"/>
      <c r="F3" s="365"/>
      <c r="G3" s="369"/>
      <c r="H3" s="369"/>
      <c r="I3" s="369"/>
      <c r="J3" s="369"/>
      <c r="K3" s="365"/>
      <c r="L3" s="365"/>
      <c r="M3" s="365"/>
      <c r="N3" s="365"/>
      <c r="O3" s="365"/>
      <c r="P3" s="365"/>
      <c r="Q3" s="365"/>
      <c r="R3" s="365"/>
    </row>
    <row r="4" spans="1:20" s="372" customFormat="1" ht="20.25" customHeight="1">
      <c r="A4" s="570" t="s">
        <v>93</v>
      </c>
      <c r="B4" s="639" t="s">
        <v>313</v>
      </c>
      <c r="C4" s="570" t="s">
        <v>314</v>
      </c>
      <c r="D4" s="573" t="s">
        <v>315</v>
      </c>
      <c r="E4" s="262"/>
      <c r="F4" s="263"/>
      <c r="G4" s="642" t="s">
        <v>316</v>
      </c>
      <c r="H4" s="642"/>
      <c r="I4" s="654" t="s">
        <v>317</v>
      </c>
      <c r="J4" s="654"/>
      <c r="K4" s="654"/>
      <c r="L4" s="654"/>
      <c r="M4" s="654"/>
      <c r="N4" s="654"/>
      <c r="O4" s="654"/>
      <c r="P4" s="370"/>
      <c r="Q4" s="371"/>
      <c r="R4" s="643" t="s">
        <v>93</v>
      </c>
    </row>
    <row r="5" spans="1:20" s="373" customFormat="1" ht="53.25" customHeight="1">
      <c r="A5" s="571"/>
      <c r="B5" s="640"/>
      <c r="C5" s="571"/>
      <c r="D5" s="574"/>
      <c r="E5" s="646" t="s">
        <v>318</v>
      </c>
      <c r="F5" s="647"/>
      <c r="G5" s="648"/>
      <c r="H5" s="649" t="s">
        <v>319</v>
      </c>
      <c r="I5" s="650"/>
      <c r="J5" s="649" t="s">
        <v>320</v>
      </c>
      <c r="K5" s="650"/>
      <c r="L5" s="646" t="s">
        <v>321</v>
      </c>
      <c r="M5" s="651"/>
      <c r="N5" s="646" t="s">
        <v>44</v>
      </c>
      <c r="O5" s="652"/>
      <c r="P5" s="652"/>
      <c r="Q5" s="651"/>
      <c r="R5" s="644"/>
      <c r="T5" s="374"/>
    </row>
    <row r="6" spans="1:20" s="375" customFormat="1" ht="104.25" customHeight="1">
      <c r="A6" s="571"/>
      <c r="B6" s="640"/>
      <c r="C6" s="571"/>
      <c r="D6" s="574"/>
      <c r="E6" s="653" t="s">
        <v>322</v>
      </c>
      <c r="F6" s="646" t="s">
        <v>323</v>
      </c>
      <c r="G6" s="651"/>
      <c r="H6" s="578"/>
      <c r="I6" s="607"/>
      <c r="J6" s="578"/>
      <c r="K6" s="607"/>
      <c r="L6" s="653" t="s">
        <v>324</v>
      </c>
      <c r="M6" s="653" t="s">
        <v>325</v>
      </c>
      <c r="N6" s="653" t="s">
        <v>322</v>
      </c>
      <c r="O6" s="646" t="s">
        <v>326</v>
      </c>
      <c r="P6" s="652"/>
      <c r="Q6" s="651"/>
      <c r="R6" s="644"/>
    </row>
    <row r="7" spans="1:20" s="375" customFormat="1" ht="265.5" customHeight="1" thickBot="1">
      <c r="A7" s="572"/>
      <c r="B7" s="641"/>
      <c r="C7" s="572"/>
      <c r="D7" s="575"/>
      <c r="E7" s="575"/>
      <c r="F7" s="376" t="s">
        <v>327</v>
      </c>
      <c r="G7" s="377" t="s">
        <v>328</v>
      </c>
      <c r="H7" s="376" t="s">
        <v>322</v>
      </c>
      <c r="I7" s="376" t="s">
        <v>329</v>
      </c>
      <c r="J7" s="376" t="s">
        <v>322</v>
      </c>
      <c r="K7" s="377" t="s">
        <v>330</v>
      </c>
      <c r="L7" s="575"/>
      <c r="M7" s="575"/>
      <c r="N7" s="575"/>
      <c r="O7" s="376" t="s">
        <v>331</v>
      </c>
      <c r="P7" s="376" t="s">
        <v>332</v>
      </c>
      <c r="Q7" s="377" t="s">
        <v>333</v>
      </c>
      <c r="R7" s="645"/>
    </row>
    <row r="8" spans="1:20" s="375" customFormat="1" ht="9" customHeight="1">
      <c r="A8" s="378"/>
      <c r="B8" s="379"/>
      <c r="C8" s="260"/>
      <c r="D8" s="260"/>
      <c r="E8" s="378"/>
      <c r="F8" s="261"/>
      <c r="G8" s="380"/>
      <c r="H8" s="380"/>
      <c r="I8" s="380"/>
      <c r="J8" s="380"/>
      <c r="K8" s="260"/>
      <c r="L8" s="260"/>
      <c r="M8" s="260"/>
      <c r="N8" s="260"/>
      <c r="O8" s="260"/>
      <c r="P8" s="260"/>
      <c r="Q8" s="260"/>
      <c r="R8" s="66"/>
    </row>
    <row r="9" spans="1:20" ht="16.5" customHeight="1">
      <c r="A9" s="381">
        <v>1</v>
      </c>
      <c r="B9" s="382" t="s">
        <v>334</v>
      </c>
      <c r="C9" s="383">
        <v>295353</v>
      </c>
      <c r="D9" s="383">
        <v>266150</v>
      </c>
      <c r="E9" s="384">
        <v>32618</v>
      </c>
      <c r="F9" s="385">
        <v>383</v>
      </c>
      <c r="G9" s="384">
        <v>13793</v>
      </c>
      <c r="H9" s="384">
        <v>71861</v>
      </c>
      <c r="I9" s="384">
        <v>65378</v>
      </c>
      <c r="J9" s="384">
        <v>10471</v>
      </c>
      <c r="K9" s="384">
        <v>651</v>
      </c>
      <c r="L9" s="384">
        <v>24488</v>
      </c>
      <c r="M9" s="384">
        <v>11442</v>
      </c>
      <c r="N9" s="384">
        <v>93980</v>
      </c>
      <c r="O9" s="384">
        <v>29573</v>
      </c>
      <c r="P9" s="384">
        <v>14465</v>
      </c>
      <c r="Q9" s="385">
        <v>4795</v>
      </c>
      <c r="R9" s="27">
        <v>1</v>
      </c>
    </row>
    <row r="10" spans="1:20" ht="16.5" customHeight="1">
      <c r="A10" s="386">
        <v>2</v>
      </c>
      <c r="B10" s="387" t="s">
        <v>13</v>
      </c>
      <c r="C10" s="388">
        <v>25625</v>
      </c>
      <c r="D10" s="388">
        <v>23064</v>
      </c>
      <c r="E10" s="388">
        <v>3132</v>
      </c>
      <c r="F10" s="388">
        <v>37</v>
      </c>
      <c r="G10" s="74">
        <v>1148</v>
      </c>
      <c r="H10" s="389">
        <v>5623</v>
      </c>
      <c r="I10" s="74">
        <v>5143</v>
      </c>
      <c r="J10" s="74">
        <v>1080</v>
      </c>
      <c r="K10" s="388">
        <v>61</v>
      </c>
      <c r="L10" s="388">
        <v>1778</v>
      </c>
      <c r="M10" s="74">
        <v>810</v>
      </c>
      <c r="N10" s="388">
        <v>9487</v>
      </c>
      <c r="O10" s="388">
        <v>3072</v>
      </c>
      <c r="P10" s="74">
        <v>1749</v>
      </c>
      <c r="Q10" s="74">
        <v>460</v>
      </c>
      <c r="R10" s="27">
        <v>2</v>
      </c>
    </row>
    <row r="11" spans="1:20" ht="16.5" customHeight="1">
      <c r="A11" s="386">
        <v>3</v>
      </c>
      <c r="B11" s="387" t="s">
        <v>14</v>
      </c>
      <c r="C11" s="388">
        <v>15858</v>
      </c>
      <c r="D11" s="388">
        <v>14324</v>
      </c>
      <c r="E11" s="388">
        <v>1587</v>
      </c>
      <c r="F11" s="74">
        <v>18</v>
      </c>
      <c r="G11" s="74">
        <v>669</v>
      </c>
      <c r="H11" s="389">
        <v>3850</v>
      </c>
      <c r="I11" s="74">
        <v>3601</v>
      </c>
      <c r="J11" s="74">
        <v>590</v>
      </c>
      <c r="K11" s="388">
        <v>41</v>
      </c>
      <c r="L11" s="388">
        <v>1049</v>
      </c>
      <c r="M11" s="74">
        <v>624</v>
      </c>
      <c r="N11" s="388">
        <v>5572</v>
      </c>
      <c r="O11" s="388">
        <v>1607</v>
      </c>
      <c r="P11" s="74">
        <v>839</v>
      </c>
      <c r="Q11" s="74">
        <v>276</v>
      </c>
      <c r="R11" s="27">
        <v>3</v>
      </c>
    </row>
    <row r="12" spans="1:20" ht="16.5" customHeight="1">
      <c r="A12" s="386">
        <v>4</v>
      </c>
      <c r="B12" s="387" t="s">
        <v>15</v>
      </c>
      <c r="C12" s="388">
        <v>17858</v>
      </c>
      <c r="D12" s="388">
        <v>16123</v>
      </c>
      <c r="E12" s="388">
        <v>1715</v>
      </c>
      <c r="F12" s="74">
        <v>22</v>
      </c>
      <c r="G12" s="74">
        <v>787</v>
      </c>
      <c r="H12" s="389">
        <v>4273</v>
      </c>
      <c r="I12" s="74">
        <v>3894</v>
      </c>
      <c r="J12" s="74">
        <v>467</v>
      </c>
      <c r="K12" s="388">
        <v>35</v>
      </c>
      <c r="L12" s="388">
        <v>2044</v>
      </c>
      <c r="M12" s="74">
        <v>1138</v>
      </c>
      <c r="N12" s="388">
        <v>4628</v>
      </c>
      <c r="O12" s="388">
        <v>1202</v>
      </c>
      <c r="P12" s="74">
        <v>871</v>
      </c>
      <c r="Q12" s="74">
        <v>296</v>
      </c>
      <c r="R12" s="27">
        <v>4</v>
      </c>
    </row>
    <row r="13" spans="1:20" ht="16.5" customHeight="1">
      <c r="A13" s="386">
        <v>5</v>
      </c>
      <c r="B13" s="387" t="s">
        <v>16</v>
      </c>
      <c r="C13" s="388">
        <v>11065</v>
      </c>
      <c r="D13" s="388">
        <v>10036</v>
      </c>
      <c r="E13" s="388">
        <v>1259</v>
      </c>
      <c r="F13" s="74">
        <v>14</v>
      </c>
      <c r="G13" s="74">
        <v>476</v>
      </c>
      <c r="H13" s="389">
        <v>2670</v>
      </c>
      <c r="I13" s="74">
        <v>2501</v>
      </c>
      <c r="J13" s="74">
        <v>483</v>
      </c>
      <c r="K13" s="388">
        <v>27</v>
      </c>
      <c r="L13" s="388">
        <v>985</v>
      </c>
      <c r="M13" s="74">
        <v>485</v>
      </c>
      <c r="N13" s="388">
        <v>3337</v>
      </c>
      <c r="O13" s="388">
        <v>1036</v>
      </c>
      <c r="P13" s="74">
        <v>535</v>
      </c>
      <c r="Q13" s="74">
        <v>139</v>
      </c>
      <c r="R13" s="27">
        <v>5</v>
      </c>
    </row>
    <row r="14" spans="1:20" ht="16.5" customHeight="1">
      <c r="A14" s="386">
        <v>6</v>
      </c>
      <c r="B14" s="387" t="s">
        <v>17</v>
      </c>
      <c r="C14" s="388">
        <v>18075</v>
      </c>
      <c r="D14" s="388">
        <v>16065</v>
      </c>
      <c r="E14" s="388">
        <v>1865</v>
      </c>
      <c r="F14" s="74">
        <v>34</v>
      </c>
      <c r="G14" s="74">
        <v>882</v>
      </c>
      <c r="H14" s="389">
        <v>4538</v>
      </c>
      <c r="I14" s="74">
        <v>3936</v>
      </c>
      <c r="J14" s="74">
        <v>634</v>
      </c>
      <c r="K14" s="388">
        <v>34</v>
      </c>
      <c r="L14" s="388">
        <v>1607</v>
      </c>
      <c r="M14" s="74">
        <v>820</v>
      </c>
      <c r="N14" s="388">
        <v>5575</v>
      </c>
      <c r="O14" s="388">
        <v>1677</v>
      </c>
      <c r="P14" s="74">
        <v>796</v>
      </c>
      <c r="Q14" s="74">
        <v>340</v>
      </c>
      <c r="R14" s="27">
        <v>6</v>
      </c>
    </row>
    <row r="15" spans="1:20" ht="16.5" customHeight="1">
      <c r="A15" s="386">
        <v>7</v>
      </c>
      <c r="B15" s="387" t="s">
        <v>18</v>
      </c>
      <c r="C15" s="388">
        <v>19266</v>
      </c>
      <c r="D15" s="388">
        <v>17463</v>
      </c>
      <c r="E15" s="388">
        <v>2344</v>
      </c>
      <c r="F15" s="74">
        <v>20</v>
      </c>
      <c r="G15" s="74">
        <v>881</v>
      </c>
      <c r="H15" s="389">
        <v>4976</v>
      </c>
      <c r="I15" s="74">
        <v>4525</v>
      </c>
      <c r="J15" s="74">
        <v>639</v>
      </c>
      <c r="K15" s="388">
        <v>38</v>
      </c>
      <c r="L15" s="388">
        <v>1634</v>
      </c>
      <c r="M15" s="74">
        <v>951</v>
      </c>
      <c r="N15" s="388">
        <v>5722</v>
      </c>
      <c r="O15" s="388">
        <v>1486</v>
      </c>
      <c r="P15" s="74">
        <v>764</v>
      </c>
      <c r="Q15" s="74">
        <v>307</v>
      </c>
      <c r="R15" s="27">
        <v>7</v>
      </c>
    </row>
    <row r="16" spans="1:20" ht="16.5" customHeight="1">
      <c r="A16" s="386">
        <v>8</v>
      </c>
      <c r="B16" s="387" t="s">
        <v>19</v>
      </c>
      <c r="C16" s="388">
        <v>38473</v>
      </c>
      <c r="D16" s="388">
        <v>34565</v>
      </c>
      <c r="E16" s="388">
        <v>4282</v>
      </c>
      <c r="F16" s="74">
        <v>55</v>
      </c>
      <c r="G16" s="74">
        <v>1565</v>
      </c>
      <c r="H16" s="389">
        <v>9694</v>
      </c>
      <c r="I16" s="74">
        <v>8736</v>
      </c>
      <c r="J16" s="74">
        <v>1135</v>
      </c>
      <c r="K16" s="388">
        <v>74</v>
      </c>
      <c r="L16" s="388">
        <v>3149</v>
      </c>
      <c r="M16" s="74">
        <v>1209</v>
      </c>
      <c r="N16" s="388">
        <v>11868</v>
      </c>
      <c r="O16" s="388">
        <v>3776</v>
      </c>
      <c r="P16" s="74">
        <v>1476</v>
      </c>
      <c r="Q16" s="74">
        <v>717</v>
      </c>
      <c r="R16" s="27">
        <v>8</v>
      </c>
    </row>
    <row r="17" spans="1:18" ht="16.5" customHeight="1">
      <c r="A17" s="386">
        <v>9</v>
      </c>
      <c r="B17" s="387" t="s">
        <v>20</v>
      </c>
      <c r="C17" s="388">
        <v>8218</v>
      </c>
      <c r="D17" s="388">
        <v>7554</v>
      </c>
      <c r="E17" s="388">
        <v>1042</v>
      </c>
      <c r="F17" s="74">
        <v>7</v>
      </c>
      <c r="G17" s="74">
        <v>403</v>
      </c>
      <c r="H17" s="389">
        <v>1947</v>
      </c>
      <c r="I17" s="74">
        <v>1736</v>
      </c>
      <c r="J17" s="74">
        <v>344</v>
      </c>
      <c r="K17" s="388">
        <v>29</v>
      </c>
      <c r="L17" s="388">
        <v>570</v>
      </c>
      <c r="M17" s="74">
        <v>294</v>
      </c>
      <c r="N17" s="388">
        <v>2662</v>
      </c>
      <c r="O17" s="388">
        <v>886</v>
      </c>
      <c r="P17" s="74">
        <v>541</v>
      </c>
      <c r="Q17" s="74">
        <v>112</v>
      </c>
      <c r="R17" s="27">
        <v>9</v>
      </c>
    </row>
    <row r="18" spans="1:18" ht="16.5" customHeight="1">
      <c r="A18" s="386">
        <v>10</v>
      </c>
      <c r="B18" s="387" t="s">
        <v>21</v>
      </c>
      <c r="C18" s="388">
        <v>12521</v>
      </c>
      <c r="D18" s="388">
        <v>11446</v>
      </c>
      <c r="E18" s="388">
        <v>1192</v>
      </c>
      <c r="F18" s="74">
        <v>10</v>
      </c>
      <c r="G18" s="74">
        <v>693</v>
      </c>
      <c r="H18" s="389">
        <v>3712</v>
      </c>
      <c r="I18" s="74">
        <v>3413</v>
      </c>
      <c r="J18" s="74">
        <v>399</v>
      </c>
      <c r="K18" s="388">
        <v>18</v>
      </c>
      <c r="L18" s="388">
        <v>863</v>
      </c>
      <c r="M18" s="74">
        <v>602</v>
      </c>
      <c r="N18" s="388">
        <v>3084</v>
      </c>
      <c r="O18" s="388">
        <v>907</v>
      </c>
      <c r="P18" s="74">
        <v>468</v>
      </c>
      <c r="Q18" s="74">
        <v>147</v>
      </c>
      <c r="R18" s="27">
        <v>10</v>
      </c>
    </row>
    <row r="19" spans="1:18" ht="16.5" customHeight="1">
      <c r="A19" s="386">
        <v>11</v>
      </c>
      <c r="B19" s="387" t="s">
        <v>22</v>
      </c>
      <c r="C19" s="388">
        <v>8731</v>
      </c>
      <c r="D19" s="388">
        <v>8053</v>
      </c>
      <c r="E19" s="388">
        <v>1036</v>
      </c>
      <c r="F19" s="74">
        <v>10</v>
      </c>
      <c r="G19" s="74">
        <v>496</v>
      </c>
      <c r="H19" s="389">
        <v>2573</v>
      </c>
      <c r="I19" s="74">
        <v>2383</v>
      </c>
      <c r="J19" s="74">
        <v>292</v>
      </c>
      <c r="K19" s="388">
        <v>20</v>
      </c>
      <c r="L19" s="388">
        <v>627</v>
      </c>
      <c r="M19" s="74">
        <v>398</v>
      </c>
      <c r="N19" s="388">
        <v>2260</v>
      </c>
      <c r="O19" s="388">
        <v>590</v>
      </c>
      <c r="P19" s="74">
        <v>337</v>
      </c>
      <c r="Q19" s="74">
        <v>160</v>
      </c>
      <c r="R19" s="27">
        <v>11</v>
      </c>
    </row>
    <row r="20" spans="1:18" ht="16.5" customHeight="1">
      <c r="A20" s="386">
        <v>12</v>
      </c>
      <c r="B20" s="387" t="s">
        <v>23</v>
      </c>
      <c r="C20" s="388">
        <v>17052</v>
      </c>
      <c r="D20" s="388">
        <v>15431</v>
      </c>
      <c r="E20" s="388">
        <v>1922</v>
      </c>
      <c r="F20" s="74">
        <v>16</v>
      </c>
      <c r="G20" s="74">
        <v>794</v>
      </c>
      <c r="H20" s="389">
        <v>3661</v>
      </c>
      <c r="I20" s="74">
        <v>3350</v>
      </c>
      <c r="J20" s="74">
        <v>638</v>
      </c>
      <c r="K20" s="388">
        <v>41</v>
      </c>
      <c r="L20" s="388">
        <v>1486</v>
      </c>
      <c r="M20" s="74">
        <v>477</v>
      </c>
      <c r="N20" s="388">
        <v>5977</v>
      </c>
      <c r="O20" s="388">
        <v>1882</v>
      </c>
      <c r="P20" s="74">
        <v>1017</v>
      </c>
      <c r="Q20" s="74">
        <v>269</v>
      </c>
      <c r="R20" s="27">
        <v>12</v>
      </c>
    </row>
    <row r="21" spans="1:18" ht="16.5" customHeight="1">
      <c r="A21" s="386">
        <v>13</v>
      </c>
      <c r="B21" s="387" t="s">
        <v>24</v>
      </c>
      <c r="C21" s="388">
        <v>39977</v>
      </c>
      <c r="D21" s="388">
        <v>35215</v>
      </c>
      <c r="E21" s="388">
        <v>4413</v>
      </c>
      <c r="F21" s="74">
        <v>52</v>
      </c>
      <c r="G21" s="74">
        <v>2075</v>
      </c>
      <c r="H21" s="389">
        <v>8913</v>
      </c>
      <c r="I21" s="74">
        <v>8061</v>
      </c>
      <c r="J21" s="74">
        <v>1499</v>
      </c>
      <c r="K21" s="388">
        <v>89</v>
      </c>
      <c r="L21" s="388">
        <v>3771</v>
      </c>
      <c r="M21" s="74">
        <v>1293</v>
      </c>
      <c r="N21" s="388">
        <v>13950</v>
      </c>
      <c r="O21" s="388">
        <v>4997</v>
      </c>
      <c r="P21" s="74">
        <v>1905</v>
      </c>
      <c r="Q21" s="74">
        <v>817</v>
      </c>
      <c r="R21" s="27">
        <v>13</v>
      </c>
    </row>
    <row r="22" spans="1:18" ht="16.5" customHeight="1">
      <c r="A22" s="386">
        <v>14</v>
      </c>
      <c r="B22" s="387" t="s">
        <v>25</v>
      </c>
      <c r="C22" s="388">
        <v>7936</v>
      </c>
      <c r="D22" s="388">
        <v>7323</v>
      </c>
      <c r="E22" s="388">
        <v>995</v>
      </c>
      <c r="F22" s="74">
        <v>12</v>
      </c>
      <c r="G22" s="74">
        <v>488</v>
      </c>
      <c r="H22" s="389">
        <v>2375</v>
      </c>
      <c r="I22" s="74">
        <v>2185</v>
      </c>
      <c r="J22" s="74">
        <v>218</v>
      </c>
      <c r="K22" s="388">
        <v>14</v>
      </c>
      <c r="L22" s="388">
        <v>793</v>
      </c>
      <c r="M22" s="74">
        <v>415</v>
      </c>
      <c r="N22" s="388">
        <v>2039</v>
      </c>
      <c r="O22" s="388">
        <v>604</v>
      </c>
      <c r="P22" s="74">
        <v>365</v>
      </c>
      <c r="Q22" s="74">
        <v>114</v>
      </c>
      <c r="R22" s="27">
        <v>14</v>
      </c>
    </row>
    <row r="23" spans="1:18" ht="16.5" customHeight="1">
      <c r="A23" s="386">
        <v>15</v>
      </c>
      <c r="B23" s="387" t="s">
        <v>26</v>
      </c>
      <c r="C23" s="388">
        <v>12927</v>
      </c>
      <c r="D23" s="388">
        <v>11888</v>
      </c>
      <c r="E23" s="388">
        <v>1457</v>
      </c>
      <c r="F23" s="390">
        <v>14</v>
      </c>
      <c r="G23" s="74">
        <v>731</v>
      </c>
      <c r="H23" s="389">
        <v>3089</v>
      </c>
      <c r="I23" s="74">
        <v>2846</v>
      </c>
      <c r="J23" s="74">
        <v>560</v>
      </c>
      <c r="K23" s="388">
        <v>48</v>
      </c>
      <c r="L23" s="388">
        <v>1208</v>
      </c>
      <c r="M23" s="74">
        <v>738</v>
      </c>
      <c r="N23" s="388">
        <v>4081</v>
      </c>
      <c r="O23" s="388">
        <v>1305</v>
      </c>
      <c r="P23" s="74">
        <v>843</v>
      </c>
      <c r="Q23" s="74">
        <v>179</v>
      </c>
      <c r="R23" s="27">
        <v>15</v>
      </c>
    </row>
    <row r="24" spans="1:18" ht="16.5" customHeight="1">
      <c r="A24" s="386">
        <v>16</v>
      </c>
      <c r="B24" s="387" t="s">
        <v>27</v>
      </c>
      <c r="C24" s="388">
        <v>25261</v>
      </c>
      <c r="D24" s="388">
        <v>22726</v>
      </c>
      <c r="E24" s="388">
        <v>2388</v>
      </c>
      <c r="F24" s="74">
        <v>24</v>
      </c>
      <c r="G24" s="74">
        <v>942</v>
      </c>
      <c r="H24" s="389">
        <v>6517</v>
      </c>
      <c r="I24" s="74">
        <v>5933</v>
      </c>
      <c r="J24" s="74">
        <v>944</v>
      </c>
      <c r="K24" s="388">
        <v>44</v>
      </c>
      <c r="L24" s="388">
        <v>2079</v>
      </c>
      <c r="M24" s="74">
        <v>756</v>
      </c>
      <c r="N24" s="388">
        <v>8112</v>
      </c>
      <c r="O24" s="388">
        <v>2800</v>
      </c>
      <c r="P24" s="74">
        <v>964</v>
      </c>
      <c r="Q24" s="74">
        <v>199</v>
      </c>
      <c r="R24" s="27">
        <v>16</v>
      </c>
    </row>
    <row r="25" spans="1:18" ht="16.5" customHeight="1">
      <c r="A25" s="386">
        <v>17</v>
      </c>
      <c r="B25" s="391" t="s">
        <v>28</v>
      </c>
      <c r="C25" s="388">
        <v>15516</v>
      </c>
      <c r="D25" s="388">
        <v>14045</v>
      </c>
      <c r="E25" s="388">
        <v>1872</v>
      </c>
      <c r="F25" s="74">
        <v>37</v>
      </c>
      <c r="G25" s="74">
        <v>754</v>
      </c>
      <c r="H25" s="389">
        <v>3421</v>
      </c>
      <c r="I25" s="74">
        <v>3118</v>
      </c>
      <c r="J25" s="74">
        <v>522</v>
      </c>
      <c r="K25" s="388">
        <v>37</v>
      </c>
      <c r="L25" s="388">
        <v>810</v>
      </c>
      <c r="M25" s="74">
        <v>429</v>
      </c>
      <c r="N25" s="388">
        <v>5182</v>
      </c>
      <c r="O25" s="388">
        <v>1660</v>
      </c>
      <c r="P25" s="74">
        <v>929</v>
      </c>
      <c r="Q25" s="74">
        <v>249</v>
      </c>
      <c r="R25" s="27">
        <v>17</v>
      </c>
    </row>
    <row r="26" spans="1:18" ht="5.25" customHeight="1"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1:18" ht="12" customHeight="1">
      <c r="A27" s="392" t="s">
        <v>335</v>
      </c>
      <c r="B27" s="2"/>
      <c r="I27" s="2" t="s">
        <v>336</v>
      </c>
    </row>
    <row r="28" spans="1:18" ht="12" customHeight="1">
      <c r="A28" s="393" t="s">
        <v>337</v>
      </c>
      <c r="B28" s="2"/>
    </row>
    <row r="29" spans="1:18" s="394" customFormat="1" ht="12" customHeight="1">
      <c r="A29" s="392" t="s">
        <v>338</v>
      </c>
      <c r="B29" s="392"/>
      <c r="I29" s="394" t="s">
        <v>339</v>
      </c>
    </row>
    <row r="30" spans="1:18" ht="12" customHeight="1">
      <c r="A30" s="395" t="s">
        <v>340</v>
      </c>
    </row>
  </sheetData>
  <mergeCells count="18">
    <mergeCell ref="R4:R7"/>
    <mergeCell ref="E5:G5"/>
    <mergeCell ref="H5:I6"/>
    <mergeCell ref="J5:K6"/>
    <mergeCell ref="L5:M5"/>
    <mergeCell ref="N5:Q5"/>
    <mergeCell ref="E6:E7"/>
    <mergeCell ref="F6:G6"/>
    <mergeCell ref="L6:L7"/>
    <mergeCell ref="M6:M7"/>
    <mergeCell ref="I4:O4"/>
    <mergeCell ref="N6:N7"/>
    <mergeCell ref="O6:Q6"/>
    <mergeCell ref="A4:A7"/>
    <mergeCell ref="B4:B7"/>
    <mergeCell ref="C4:C7"/>
    <mergeCell ref="D4:D7"/>
    <mergeCell ref="G4:H4"/>
  </mergeCells>
  <pageMargins left="0.98425196850393704" right="0.98425196850393704" top="0.98425196850393704" bottom="0.98425196850393704" header="0.51181102362204722" footer="0.51181102362204722"/>
  <pageSetup paperSize="8" scale="129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272"/>
  <sheetViews>
    <sheetView zoomScaleNormal="100" workbookViewId="0">
      <selection activeCell="B10" sqref="B10"/>
    </sheetView>
  </sheetViews>
  <sheetFormatPr defaultRowHeight="12.75"/>
  <cols>
    <col min="1" max="1" width="19.140625" style="34" customWidth="1"/>
    <col min="2" max="2" width="8.42578125" style="466" customWidth="1"/>
    <col min="3" max="3" width="7.85546875" style="466" customWidth="1"/>
    <col min="4" max="5" width="8.42578125" style="466" customWidth="1"/>
    <col min="6" max="6" width="9.5703125" style="466" customWidth="1"/>
    <col min="7" max="7" width="8.85546875" style="466" customWidth="1"/>
    <col min="8" max="8" width="10" style="466" customWidth="1"/>
    <col min="9" max="9" width="9.5703125" style="467" customWidth="1"/>
    <col min="10" max="10" width="10.28515625" style="466" customWidth="1"/>
    <col min="11" max="11" width="11.42578125" style="34" customWidth="1"/>
    <col min="12" max="12" width="9.140625" style="34"/>
    <col min="13" max="16384" width="9.140625" style="35"/>
  </cols>
  <sheetData>
    <row r="1" spans="1:12" s="399" customFormat="1" ht="15.75">
      <c r="A1" s="562" t="s">
        <v>427</v>
      </c>
      <c r="B1" s="396"/>
      <c r="C1" s="396"/>
      <c r="D1" s="396"/>
      <c r="E1" s="397"/>
      <c r="F1" s="397"/>
      <c r="G1" s="397"/>
      <c r="H1" s="397"/>
      <c r="I1" s="398"/>
      <c r="J1" s="397"/>
      <c r="K1" s="555"/>
      <c r="L1" s="555"/>
    </row>
    <row r="2" spans="1:12" s="403" customFormat="1" ht="15.75">
      <c r="A2" s="400" t="s">
        <v>341</v>
      </c>
      <c r="B2" s="401"/>
      <c r="C2" s="401"/>
      <c r="D2" s="402"/>
      <c r="E2" s="401"/>
      <c r="F2" s="401"/>
      <c r="G2" s="401"/>
      <c r="H2" s="401"/>
      <c r="I2" s="402"/>
      <c r="J2" s="401"/>
      <c r="K2" s="556"/>
      <c r="L2" s="556"/>
    </row>
    <row r="3" spans="1:12" s="399" customFormat="1" ht="10.5" customHeight="1" thickBot="1">
      <c r="A3" s="368"/>
      <c r="B3" s="396"/>
      <c r="C3" s="404"/>
      <c r="D3" s="404"/>
      <c r="E3" s="404"/>
      <c r="F3" s="404"/>
      <c r="G3" s="404"/>
      <c r="H3" s="404"/>
      <c r="I3" s="404"/>
      <c r="J3" s="405"/>
      <c r="K3" s="406"/>
      <c r="L3" s="555"/>
    </row>
    <row r="4" spans="1:12" s="48" customFormat="1" ht="19.5" customHeight="1">
      <c r="A4" s="655" t="s">
        <v>342</v>
      </c>
      <c r="B4" s="658" t="s">
        <v>343</v>
      </c>
      <c r="C4" s="661" t="s">
        <v>433</v>
      </c>
      <c r="D4" s="661"/>
      <c r="E4" s="661"/>
      <c r="F4" s="661"/>
      <c r="G4" s="661"/>
      <c r="H4" s="661"/>
      <c r="I4" s="661"/>
      <c r="J4" s="661"/>
      <c r="K4" s="662"/>
      <c r="L4" s="47"/>
    </row>
    <row r="5" spans="1:12" s="48" customFormat="1" ht="18" customHeight="1">
      <c r="A5" s="656"/>
      <c r="B5" s="659"/>
      <c r="C5" s="663" t="s">
        <v>344</v>
      </c>
      <c r="D5" s="663" t="s">
        <v>345</v>
      </c>
      <c r="E5" s="663" t="s">
        <v>346</v>
      </c>
      <c r="F5" s="666" t="s">
        <v>432</v>
      </c>
      <c r="G5" s="666"/>
      <c r="H5" s="666"/>
      <c r="I5" s="666"/>
      <c r="J5" s="666"/>
      <c r="K5" s="667"/>
      <c r="L5" s="47"/>
    </row>
    <row r="6" spans="1:12" s="48" customFormat="1" ht="109.5" customHeight="1">
      <c r="A6" s="656"/>
      <c r="B6" s="659"/>
      <c r="C6" s="664"/>
      <c r="D6" s="664"/>
      <c r="E6" s="664"/>
      <c r="F6" s="668" t="s">
        <v>347</v>
      </c>
      <c r="G6" s="659"/>
      <c r="H6" s="671" t="s">
        <v>348</v>
      </c>
      <c r="I6" s="672"/>
      <c r="J6" s="673" t="s">
        <v>434</v>
      </c>
      <c r="K6" s="674"/>
      <c r="L6" s="557"/>
    </row>
    <row r="7" spans="1:12" s="48" customFormat="1" ht="6" hidden="1" customHeight="1">
      <c r="A7" s="656"/>
      <c r="B7" s="659"/>
      <c r="C7" s="664"/>
      <c r="D7" s="664"/>
      <c r="E7" s="664"/>
      <c r="F7" s="669"/>
      <c r="G7" s="670"/>
      <c r="H7" s="669"/>
      <c r="I7" s="670"/>
      <c r="J7" s="437"/>
      <c r="K7" s="558"/>
      <c r="L7" s="47"/>
    </row>
    <row r="8" spans="1:12" s="48" customFormat="1" ht="81.75" customHeight="1" thickBot="1">
      <c r="A8" s="657"/>
      <c r="B8" s="660"/>
      <c r="C8" s="665"/>
      <c r="D8" s="665"/>
      <c r="E8" s="665"/>
      <c r="F8" s="407" t="s">
        <v>349</v>
      </c>
      <c r="G8" s="407" t="s">
        <v>350</v>
      </c>
      <c r="H8" s="407" t="s">
        <v>349</v>
      </c>
      <c r="I8" s="407" t="s">
        <v>350</v>
      </c>
      <c r="J8" s="407" t="s">
        <v>349</v>
      </c>
      <c r="K8" s="559" t="s">
        <v>350</v>
      </c>
      <c r="L8" s="47"/>
    </row>
    <row r="9" spans="1:12" s="399" customFormat="1" ht="8.25" customHeight="1">
      <c r="A9" s="408"/>
      <c r="B9" s="409"/>
      <c r="C9" s="410"/>
      <c r="D9" s="410"/>
      <c r="E9" s="410"/>
      <c r="F9" s="410"/>
      <c r="G9" s="410"/>
      <c r="H9" s="410"/>
      <c r="I9" s="410"/>
      <c r="J9" s="411"/>
      <c r="K9" s="560"/>
      <c r="L9" s="555"/>
    </row>
    <row r="10" spans="1:12" s="399" customFormat="1" ht="18" customHeight="1">
      <c r="A10" s="412" t="s">
        <v>351</v>
      </c>
      <c r="B10" s="413">
        <f>SUM(C10:K10)</f>
        <v>332104</v>
      </c>
      <c r="C10" s="414">
        <v>88752</v>
      </c>
      <c r="D10" s="415">
        <v>4489</v>
      </c>
      <c r="E10" s="415">
        <v>117780</v>
      </c>
      <c r="F10" s="416">
        <v>9011</v>
      </c>
      <c r="G10" s="415">
        <v>13758</v>
      </c>
      <c r="H10" s="415">
        <v>6856</v>
      </c>
      <c r="I10" s="415">
        <v>9869</v>
      </c>
      <c r="J10" s="417">
        <v>39164</v>
      </c>
      <c r="K10" s="415">
        <v>42425</v>
      </c>
      <c r="L10" s="555"/>
    </row>
    <row r="11" spans="1:12" s="399" customFormat="1" ht="12" customHeight="1">
      <c r="A11" s="412"/>
      <c r="B11" s="413"/>
      <c r="C11" s="417"/>
      <c r="D11" s="417"/>
      <c r="E11" s="417"/>
      <c r="F11" s="417"/>
      <c r="G11" s="417"/>
      <c r="H11" s="417"/>
      <c r="I11" s="417"/>
      <c r="J11" s="417"/>
      <c r="K11" s="414"/>
      <c r="L11" s="555"/>
    </row>
    <row r="12" spans="1:12" s="422" customFormat="1" ht="18" customHeight="1">
      <c r="A12" s="418" t="s">
        <v>13</v>
      </c>
      <c r="B12" s="419">
        <f t="shared" ref="B12:B39" si="0">SUM(C12:K12)</f>
        <v>28827</v>
      </c>
      <c r="C12" s="420">
        <f t="shared" ref="C12:K12" si="1">SUM(C14:C17)</f>
        <v>7949</v>
      </c>
      <c r="D12" s="420">
        <f t="shared" si="1"/>
        <v>279</v>
      </c>
      <c r="E12" s="421">
        <f t="shared" si="1"/>
        <v>11005</v>
      </c>
      <c r="F12" s="420">
        <f t="shared" si="1"/>
        <v>523</v>
      </c>
      <c r="G12" s="420">
        <f t="shared" si="1"/>
        <v>1090</v>
      </c>
      <c r="H12" s="420">
        <f t="shared" si="1"/>
        <v>399</v>
      </c>
      <c r="I12" s="420">
        <f t="shared" si="1"/>
        <v>713</v>
      </c>
      <c r="J12" s="420">
        <f t="shared" si="1"/>
        <v>2609</v>
      </c>
      <c r="K12" s="425">
        <f t="shared" si="1"/>
        <v>4260</v>
      </c>
      <c r="L12" s="491"/>
    </row>
    <row r="13" spans="1:12" s="399" customFormat="1" ht="15.75">
      <c r="A13" s="423" t="s">
        <v>282</v>
      </c>
      <c r="B13" s="424"/>
      <c r="C13" s="425"/>
      <c r="D13" s="425"/>
      <c r="E13" s="425"/>
      <c r="F13" s="425"/>
      <c r="G13" s="425"/>
      <c r="H13" s="425"/>
      <c r="I13" s="420"/>
      <c r="J13" s="424"/>
      <c r="K13" s="425"/>
      <c r="L13" s="555"/>
    </row>
    <row r="14" spans="1:12" s="399" customFormat="1" ht="18" customHeight="1">
      <c r="A14" s="426" t="s">
        <v>253</v>
      </c>
      <c r="B14" s="427">
        <f t="shared" si="0"/>
        <v>5198</v>
      </c>
      <c r="C14" s="428">
        <v>1474</v>
      </c>
      <c r="D14" s="428">
        <v>58</v>
      </c>
      <c r="E14" s="428">
        <v>2246</v>
      </c>
      <c r="F14" s="428">
        <v>47</v>
      </c>
      <c r="G14" s="428">
        <v>142</v>
      </c>
      <c r="H14" s="428">
        <v>52</v>
      </c>
      <c r="I14" s="429">
        <v>86</v>
      </c>
      <c r="J14" s="427">
        <v>306</v>
      </c>
      <c r="K14" s="428">
        <v>787</v>
      </c>
      <c r="L14" s="555"/>
    </row>
    <row r="15" spans="1:12" s="399" customFormat="1" ht="18" customHeight="1">
      <c r="A15" s="426" t="s">
        <v>254</v>
      </c>
      <c r="B15" s="427">
        <f t="shared" si="0"/>
        <v>6669</v>
      </c>
      <c r="C15" s="428">
        <v>1512</v>
      </c>
      <c r="D15" s="428">
        <v>51</v>
      </c>
      <c r="E15" s="428">
        <v>2538</v>
      </c>
      <c r="F15" s="428">
        <v>134</v>
      </c>
      <c r="G15" s="428">
        <v>293</v>
      </c>
      <c r="H15" s="428">
        <v>96</v>
      </c>
      <c r="I15" s="429">
        <v>197</v>
      </c>
      <c r="J15" s="427">
        <v>749</v>
      </c>
      <c r="K15" s="428">
        <v>1099</v>
      </c>
      <c r="L15" s="555"/>
    </row>
    <row r="16" spans="1:12" s="399" customFormat="1" ht="18" customHeight="1">
      <c r="A16" s="426" t="s">
        <v>255</v>
      </c>
      <c r="B16" s="427">
        <f t="shared" si="0"/>
        <v>7408</v>
      </c>
      <c r="C16" s="428">
        <v>1918</v>
      </c>
      <c r="D16" s="428">
        <v>74</v>
      </c>
      <c r="E16" s="428">
        <v>2599</v>
      </c>
      <c r="F16" s="428">
        <v>142</v>
      </c>
      <c r="G16" s="428">
        <v>284</v>
      </c>
      <c r="H16" s="428">
        <v>96</v>
      </c>
      <c r="I16" s="429">
        <v>225</v>
      </c>
      <c r="J16" s="427">
        <v>914</v>
      </c>
      <c r="K16" s="428">
        <v>1156</v>
      </c>
      <c r="L16" s="555"/>
    </row>
    <row r="17" spans="1:12" s="399" customFormat="1" ht="18" customHeight="1">
      <c r="A17" s="426" t="s">
        <v>256</v>
      </c>
      <c r="B17" s="427">
        <f t="shared" si="0"/>
        <v>9552</v>
      </c>
      <c r="C17" s="428">
        <v>3045</v>
      </c>
      <c r="D17" s="428">
        <v>96</v>
      </c>
      <c r="E17" s="428">
        <v>3622</v>
      </c>
      <c r="F17" s="428">
        <v>200</v>
      </c>
      <c r="G17" s="428">
        <v>371</v>
      </c>
      <c r="H17" s="428">
        <v>155</v>
      </c>
      <c r="I17" s="429">
        <v>205</v>
      </c>
      <c r="J17" s="427">
        <v>640</v>
      </c>
      <c r="K17" s="428">
        <v>1218</v>
      </c>
      <c r="L17" s="555"/>
    </row>
    <row r="18" spans="1:12" s="399" customFormat="1" ht="12" customHeight="1">
      <c r="A18" s="426"/>
      <c r="B18" s="427"/>
      <c r="C18" s="428"/>
      <c r="D18" s="428"/>
      <c r="E18" s="428"/>
      <c r="F18" s="428"/>
      <c r="G18" s="428"/>
      <c r="H18" s="428"/>
      <c r="I18" s="429"/>
      <c r="J18" s="427"/>
      <c r="K18" s="428"/>
      <c r="L18" s="555"/>
    </row>
    <row r="19" spans="1:12" s="422" customFormat="1" ht="18" customHeight="1">
      <c r="A19" s="418" t="s">
        <v>14</v>
      </c>
      <c r="B19" s="424">
        <f t="shared" si="0"/>
        <v>20291</v>
      </c>
      <c r="C19" s="425">
        <f>SUM(C21:C23)</f>
        <v>5768</v>
      </c>
      <c r="D19" s="425">
        <f t="shared" ref="D19:K19" si="2">SUM(D21:D23)</f>
        <v>265</v>
      </c>
      <c r="E19" s="425">
        <f t="shared" si="2"/>
        <v>8146</v>
      </c>
      <c r="F19" s="425">
        <f t="shared" si="2"/>
        <v>359</v>
      </c>
      <c r="G19" s="425">
        <f t="shared" si="2"/>
        <v>784</v>
      </c>
      <c r="H19" s="425">
        <f t="shared" si="2"/>
        <v>424</v>
      </c>
      <c r="I19" s="425">
        <f t="shared" si="2"/>
        <v>555</v>
      </c>
      <c r="J19" s="425">
        <f t="shared" si="2"/>
        <v>1448</v>
      </c>
      <c r="K19" s="425">
        <f t="shared" si="2"/>
        <v>2542</v>
      </c>
      <c r="L19" s="491"/>
    </row>
    <row r="20" spans="1:12" s="399" customFormat="1" ht="15.75">
      <c r="A20" s="423" t="s">
        <v>282</v>
      </c>
      <c r="B20" s="424"/>
      <c r="C20" s="425"/>
      <c r="D20" s="425"/>
      <c r="E20" s="425"/>
      <c r="F20" s="425"/>
      <c r="G20" s="425"/>
      <c r="H20" s="425"/>
      <c r="I20" s="420"/>
      <c r="J20" s="424"/>
      <c r="K20" s="425"/>
      <c r="L20" s="555"/>
    </row>
    <row r="21" spans="1:12" s="399" customFormat="1" ht="18" customHeight="1">
      <c r="A21" s="430" t="s">
        <v>257</v>
      </c>
      <c r="B21" s="427">
        <f t="shared" si="0"/>
        <v>10281</v>
      </c>
      <c r="C21" s="428">
        <v>2851</v>
      </c>
      <c r="D21" s="428">
        <v>124</v>
      </c>
      <c r="E21" s="428">
        <v>4078</v>
      </c>
      <c r="F21" s="428">
        <v>213</v>
      </c>
      <c r="G21" s="428">
        <v>450</v>
      </c>
      <c r="H21" s="428">
        <v>289</v>
      </c>
      <c r="I21" s="429">
        <v>346</v>
      </c>
      <c r="J21" s="427">
        <v>766</v>
      </c>
      <c r="K21" s="428">
        <v>1164</v>
      </c>
      <c r="L21" s="555"/>
    </row>
    <row r="22" spans="1:12" s="399" customFormat="1" ht="18" customHeight="1">
      <c r="A22" s="426" t="s">
        <v>258</v>
      </c>
      <c r="B22" s="427">
        <f t="shared" si="0"/>
        <v>6234</v>
      </c>
      <c r="C22" s="428">
        <v>1898</v>
      </c>
      <c r="D22" s="428">
        <v>74</v>
      </c>
      <c r="E22" s="428">
        <v>2388</v>
      </c>
      <c r="F22" s="428">
        <v>109</v>
      </c>
      <c r="G22" s="428">
        <v>228</v>
      </c>
      <c r="H22" s="428">
        <v>100</v>
      </c>
      <c r="I22" s="429">
        <v>143</v>
      </c>
      <c r="J22" s="427">
        <v>442</v>
      </c>
      <c r="K22" s="428">
        <v>852</v>
      </c>
      <c r="L22" s="555"/>
    </row>
    <row r="23" spans="1:12" s="399" customFormat="1" ht="18" customHeight="1">
      <c r="A23" s="426" t="s">
        <v>259</v>
      </c>
      <c r="B23" s="427">
        <f t="shared" si="0"/>
        <v>3776</v>
      </c>
      <c r="C23" s="428">
        <v>1019</v>
      </c>
      <c r="D23" s="428">
        <v>67</v>
      </c>
      <c r="E23" s="428">
        <v>1680</v>
      </c>
      <c r="F23" s="428">
        <v>37</v>
      </c>
      <c r="G23" s="428">
        <v>106</v>
      </c>
      <c r="H23" s="428">
        <v>35</v>
      </c>
      <c r="I23" s="429">
        <v>66</v>
      </c>
      <c r="J23" s="427">
        <v>240</v>
      </c>
      <c r="K23" s="428">
        <v>526</v>
      </c>
      <c r="L23" s="555"/>
    </row>
    <row r="24" spans="1:12" s="399" customFormat="1" ht="12" customHeight="1">
      <c r="A24" s="426"/>
      <c r="B24" s="427"/>
      <c r="C24" s="428"/>
      <c r="D24" s="428"/>
      <c r="E24" s="428"/>
      <c r="F24" s="428"/>
      <c r="G24" s="428"/>
      <c r="H24" s="428"/>
      <c r="I24" s="429"/>
      <c r="J24" s="427"/>
      <c r="K24" s="428"/>
      <c r="L24" s="555"/>
    </row>
    <row r="25" spans="1:12" s="422" customFormat="1" ht="18" customHeight="1">
      <c r="A25" s="431" t="s">
        <v>15</v>
      </c>
      <c r="B25" s="424">
        <f t="shared" si="0"/>
        <v>15489</v>
      </c>
      <c r="C25" s="425">
        <f>SUM(C27:C28)</f>
        <v>3844</v>
      </c>
      <c r="D25" s="425">
        <f t="shared" ref="D25:K25" si="3">SUM(D27:D28)</f>
        <v>214</v>
      </c>
      <c r="E25" s="425">
        <f t="shared" si="3"/>
        <v>6160</v>
      </c>
      <c r="F25" s="425">
        <f t="shared" si="3"/>
        <v>286</v>
      </c>
      <c r="G25" s="425">
        <f t="shared" si="3"/>
        <v>766</v>
      </c>
      <c r="H25" s="425">
        <f t="shared" si="3"/>
        <v>321</v>
      </c>
      <c r="I25" s="420">
        <f t="shared" si="3"/>
        <v>531</v>
      </c>
      <c r="J25" s="424">
        <f t="shared" si="3"/>
        <v>1444</v>
      </c>
      <c r="K25" s="425">
        <f t="shared" si="3"/>
        <v>1923</v>
      </c>
      <c r="L25" s="491"/>
    </row>
    <row r="26" spans="1:12" s="399" customFormat="1" ht="15.75">
      <c r="A26" s="423" t="s">
        <v>282</v>
      </c>
      <c r="B26" s="424"/>
      <c r="C26" s="425"/>
      <c r="D26" s="425"/>
      <c r="E26" s="425"/>
      <c r="F26" s="425"/>
      <c r="G26" s="425"/>
      <c r="H26" s="425"/>
      <c r="I26" s="420"/>
      <c r="J26" s="424"/>
      <c r="K26" s="425"/>
      <c r="L26" s="555"/>
    </row>
    <row r="27" spans="1:12" s="399" customFormat="1" ht="18" customHeight="1">
      <c r="A27" s="430" t="s">
        <v>260</v>
      </c>
      <c r="B27" s="427">
        <f t="shared" si="0"/>
        <v>11886</v>
      </c>
      <c r="C27" s="428">
        <v>2925</v>
      </c>
      <c r="D27" s="428">
        <v>159</v>
      </c>
      <c r="E27" s="428">
        <v>4642</v>
      </c>
      <c r="F27" s="428">
        <v>231</v>
      </c>
      <c r="G27" s="428">
        <v>602</v>
      </c>
      <c r="H27" s="428">
        <v>270</v>
      </c>
      <c r="I27" s="429">
        <v>387</v>
      </c>
      <c r="J27" s="427">
        <v>1157</v>
      </c>
      <c r="K27" s="428">
        <v>1513</v>
      </c>
      <c r="L27" s="555"/>
    </row>
    <row r="28" spans="1:12" s="399" customFormat="1" ht="18" customHeight="1">
      <c r="A28" s="430" t="s">
        <v>261</v>
      </c>
      <c r="B28" s="427">
        <f t="shared" si="0"/>
        <v>3603</v>
      </c>
      <c r="C28" s="428">
        <v>919</v>
      </c>
      <c r="D28" s="428">
        <v>55</v>
      </c>
      <c r="E28" s="428">
        <v>1518</v>
      </c>
      <c r="F28" s="428">
        <v>55</v>
      </c>
      <c r="G28" s="428">
        <v>164</v>
      </c>
      <c r="H28" s="428">
        <v>51</v>
      </c>
      <c r="I28" s="429">
        <v>144</v>
      </c>
      <c r="J28" s="427">
        <v>287</v>
      </c>
      <c r="K28" s="428">
        <v>410</v>
      </c>
      <c r="L28" s="555"/>
    </row>
    <row r="29" spans="1:12" s="399" customFormat="1" ht="12" customHeight="1">
      <c r="A29" s="430"/>
      <c r="B29" s="427"/>
      <c r="C29" s="428"/>
      <c r="D29" s="428"/>
      <c r="E29" s="428"/>
      <c r="F29" s="428"/>
      <c r="G29" s="428"/>
      <c r="H29" s="428"/>
      <c r="I29" s="429"/>
      <c r="J29" s="427"/>
      <c r="K29" s="428"/>
      <c r="L29" s="555"/>
    </row>
    <row r="30" spans="1:12" s="422" customFormat="1" ht="18" customHeight="1">
      <c r="A30" s="418" t="s">
        <v>16</v>
      </c>
      <c r="B30" s="424">
        <f t="shared" si="0"/>
        <v>10200</v>
      </c>
      <c r="C30" s="425">
        <f>SUM(C32:C33)</f>
        <v>2793</v>
      </c>
      <c r="D30" s="425">
        <f t="shared" ref="D30:K30" si="4">SUM(D32:D33)</f>
        <v>92</v>
      </c>
      <c r="E30" s="425">
        <f t="shared" si="4"/>
        <v>4003</v>
      </c>
      <c r="F30" s="425">
        <f t="shared" si="4"/>
        <v>219</v>
      </c>
      <c r="G30" s="425">
        <f t="shared" si="4"/>
        <v>300</v>
      </c>
      <c r="H30" s="425">
        <f t="shared" si="4"/>
        <v>179</v>
      </c>
      <c r="I30" s="420">
        <f t="shared" si="4"/>
        <v>246</v>
      </c>
      <c r="J30" s="424">
        <f t="shared" si="4"/>
        <v>1134</v>
      </c>
      <c r="K30" s="425">
        <f t="shared" si="4"/>
        <v>1234</v>
      </c>
      <c r="L30" s="491"/>
    </row>
    <row r="31" spans="1:12" s="399" customFormat="1" ht="15.75">
      <c r="A31" s="423" t="s">
        <v>282</v>
      </c>
      <c r="B31" s="424"/>
      <c r="C31" s="425"/>
      <c r="D31" s="425"/>
      <c r="E31" s="425"/>
      <c r="F31" s="425"/>
      <c r="G31" s="425"/>
      <c r="H31" s="425"/>
      <c r="I31" s="420"/>
      <c r="J31" s="424"/>
      <c r="K31" s="425"/>
      <c r="L31" s="555"/>
    </row>
    <row r="32" spans="1:12" s="399" customFormat="1" ht="18" customHeight="1">
      <c r="A32" s="430" t="s">
        <v>262</v>
      </c>
      <c r="B32" s="427">
        <f t="shared" si="0"/>
        <v>4316</v>
      </c>
      <c r="C32" s="428">
        <v>1094</v>
      </c>
      <c r="D32" s="428">
        <v>38</v>
      </c>
      <c r="E32" s="428">
        <v>1524</v>
      </c>
      <c r="F32" s="428">
        <v>120</v>
      </c>
      <c r="G32" s="428">
        <v>112</v>
      </c>
      <c r="H32" s="428">
        <v>115</v>
      </c>
      <c r="I32" s="429">
        <v>100</v>
      </c>
      <c r="J32" s="427">
        <v>677</v>
      </c>
      <c r="K32" s="428">
        <v>536</v>
      </c>
      <c r="L32" s="555"/>
    </row>
    <row r="33" spans="1:12" s="399" customFormat="1" ht="18" customHeight="1">
      <c r="A33" s="430" t="s">
        <v>263</v>
      </c>
      <c r="B33" s="427">
        <f t="shared" si="0"/>
        <v>5884</v>
      </c>
      <c r="C33" s="428">
        <v>1699</v>
      </c>
      <c r="D33" s="428">
        <v>54</v>
      </c>
      <c r="E33" s="428">
        <v>2479</v>
      </c>
      <c r="F33" s="428">
        <v>99</v>
      </c>
      <c r="G33" s="428">
        <v>188</v>
      </c>
      <c r="H33" s="428">
        <v>64</v>
      </c>
      <c r="I33" s="429">
        <v>146</v>
      </c>
      <c r="J33" s="427">
        <v>457</v>
      </c>
      <c r="K33" s="428">
        <v>698</v>
      </c>
      <c r="L33" s="555"/>
    </row>
    <row r="34" spans="1:12" s="399" customFormat="1" ht="12" customHeight="1">
      <c r="A34" s="430"/>
      <c r="B34" s="427"/>
      <c r="C34" s="428"/>
      <c r="D34" s="428"/>
      <c r="E34" s="428"/>
      <c r="F34" s="428"/>
      <c r="G34" s="428"/>
      <c r="H34" s="428"/>
      <c r="I34" s="429"/>
      <c r="J34" s="427"/>
      <c r="K34" s="428"/>
      <c r="L34" s="555"/>
    </row>
    <row r="35" spans="1:12" s="422" customFormat="1" ht="18" customHeight="1">
      <c r="A35" s="418" t="s">
        <v>17</v>
      </c>
      <c r="B35" s="424">
        <f t="shared" si="0"/>
        <v>21640</v>
      </c>
      <c r="C35" s="425">
        <f>SUM(C37:C39)</f>
        <v>5711</v>
      </c>
      <c r="D35" s="425">
        <f t="shared" ref="D35:K35" si="5">SUM(D37:D39)</f>
        <v>276</v>
      </c>
      <c r="E35" s="425">
        <f t="shared" si="5"/>
        <v>7580</v>
      </c>
      <c r="F35" s="425">
        <f t="shared" si="5"/>
        <v>821</v>
      </c>
      <c r="G35" s="425">
        <f t="shared" si="5"/>
        <v>943</v>
      </c>
      <c r="H35" s="425">
        <f t="shared" si="5"/>
        <v>461</v>
      </c>
      <c r="I35" s="420">
        <f t="shared" si="5"/>
        <v>585</v>
      </c>
      <c r="J35" s="424">
        <f t="shared" si="5"/>
        <v>2878</v>
      </c>
      <c r="K35" s="425">
        <f t="shared" si="5"/>
        <v>2385</v>
      </c>
      <c r="L35" s="491"/>
    </row>
    <row r="36" spans="1:12" s="399" customFormat="1" ht="18" customHeight="1">
      <c r="A36" s="423" t="s">
        <v>282</v>
      </c>
      <c r="B36" s="424"/>
      <c r="C36" s="425"/>
      <c r="D36" s="425"/>
      <c r="E36" s="425"/>
      <c r="F36" s="425"/>
      <c r="G36" s="425"/>
      <c r="H36" s="425"/>
      <c r="I36" s="420"/>
      <c r="J36" s="424"/>
      <c r="K36" s="425"/>
      <c r="L36" s="555"/>
    </row>
    <row r="37" spans="1:12" ht="18" customHeight="1">
      <c r="A37" s="426" t="s">
        <v>264</v>
      </c>
      <c r="B37" s="427">
        <f t="shared" si="0"/>
        <v>13097</v>
      </c>
      <c r="C37" s="428">
        <v>3457</v>
      </c>
      <c r="D37" s="428">
        <v>154</v>
      </c>
      <c r="E37" s="428">
        <v>4521</v>
      </c>
      <c r="F37" s="428">
        <v>538</v>
      </c>
      <c r="G37" s="428">
        <v>636</v>
      </c>
      <c r="H37" s="428">
        <v>300</v>
      </c>
      <c r="I37" s="429">
        <v>422</v>
      </c>
      <c r="J37" s="427">
        <v>1595</v>
      </c>
      <c r="K37" s="428">
        <v>1474</v>
      </c>
    </row>
    <row r="38" spans="1:12" ht="18" customHeight="1">
      <c r="A38" s="426" t="s">
        <v>265</v>
      </c>
      <c r="B38" s="427">
        <f t="shared" si="0"/>
        <v>5422</v>
      </c>
      <c r="C38" s="428">
        <v>1388</v>
      </c>
      <c r="D38" s="428">
        <v>66</v>
      </c>
      <c r="E38" s="429">
        <v>1957</v>
      </c>
      <c r="F38" s="429">
        <v>187</v>
      </c>
      <c r="G38" s="428">
        <v>201</v>
      </c>
      <c r="H38" s="428">
        <v>122</v>
      </c>
      <c r="I38" s="429">
        <v>126</v>
      </c>
      <c r="J38" s="427">
        <v>801</v>
      </c>
      <c r="K38" s="428">
        <v>574</v>
      </c>
    </row>
    <row r="39" spans="1:12" ht="18" customHeight="1">
      <c r="A39" s="426" t="s">
        <v>266</v>
      </c>
      <c r="B39" s="427">
        <f t="shared" si="0"/>
        <v>3121</v>
      </c>
      <c r="C39" s="428">
        <v>866</v>
      </c>
      <c r="D39" s="428">
        <v>56</v>
      </c>
      <c r="E39" s="428">
        <v>1102</v>
      </c>
      <c r="F39" s="428">
        <v>96</v>
      </c>
      <c r="G39" s="428">
        <v>106</v>
      </c>
      <c r="H39" s="428">
        <v>39</v>
      </c>
      <c r="I39" s="429">
        <v>37</v>
      </c>
      <c r="J39" s="427">
        <v>482</v>
      </c>
      <c r="K39" s="428">
        <v>337</v>
      </c>
    </row>
    <row r="40" spans="1:12" s="34" customFormat="1" ht="6.75" customHeight="1">
      <c r="A40" s="316"/>
      <c r="B40" s="427"/>
      <c r="C40" s="427"/>
      <c r="D40" s="427"/>
      <c r="E40" s="427"/>
      <c r="F40" s="427"/>
      <c r="G40" s="427"/>
      <c r="H40" s="427"/>
      <c r="I40" s="427"/>
      <c r="J40" s="398"/>
    </row>
    <row r="41" spans="1:12" s="47" customFormat="1" ht="15.75">
      <c r="A41" s="436" t="s">
        <v>447</v>
      </c>
      <c r="B41" s="433"/>
      <c r="C41" s="433"/>
      <c r="D41" s="434"/>
      <c r="E41" s="433"/>
      <c r="F41" s="433"/>
      <c r="G41" s="433"/>
      <c r="H41" s="433"/>
      <c r="I41" s="433"/>
      <c r="J41" s="398"/>
    </row>
    <row r="42" spans="1:12" s="47" customFormat="1" ht="14.25" customHeight="1">
      <c r="A42" s="436" t="s">
        <v>446</v>
      </c>
      <c r="B42" s="433"/>
      <c r="C42" s="433"/>
      <c r="D42" s="434"/>
      <c r="E42" s="433"/>
      <c r="F42" s="433"/>
      <c r="G42" s="433"/>
      <c r="H42" s="433"/>
      <c r="I42" s="433"/>
      <c r="J42" s="398"/>
    </row>
    <row r="43" spans="1:12" s="47" customFormat="1" ht="13.5" customHeight="1">
      <c r="A43" s="436"/>
      <c r="B43" s="433"/>
      <c r="C43" s="433"/>
      <c r="D43" s="434"/>
      <c r="E43" s="433"/>
      <c r="F43" s="433"/>
      <c r="G43" s="433"/>
      <c r="H43" s="433"/>
      <c r="I43" s="433"/>
      <c r="J43" s="398"/>
    </row>
    <row r="44" spans="1:12" s="399" customFormat="1" ht="15.75">
      <c r="A44" s="363" t="s">
        <v>428</v>
      </c>
      <c r="B44" s="396"/>
      <c r="C44" s="396"/>
      <c r="D44" s="396"/>
      <c r="E44" s="397"/>
      <c r="F44" s="397"/>
      <c r="G44" s="397"/>
      <c r="H44" s="397"/>
      <c r="I44" s="398"/>
      <c r="J44" s="397"/>
      <c r="K44" s="555"/>
      <c r="L44" s="555"/>
    </row>
    <row r="45" spans="1:12" s="403" customFormat="1" ht="15.75">
      <c r="A45" s="400" t="s">
        <v>356</v>
      </c>
      <c r="B45" s="401"/>
      <c r="C45" s="401"/>
      <c r="D45" s="402"/>
      <c r="E45" s="401"/>
      <c r="F45" s="401"/>
      <c r="G45" s="401"/>
      <c r="H45" s="401"/>
      <c r="I45" s="402"/>
      <c r="J45" s="401"/>
      <c r="K45" s="556"/>
      <c r="L45" s="556"/>
    </row>
    <row r="46" spans="1:12" s="399" customFormat="1" ht="10.5" customHeight="1" thickBot="1">
      <c r="A46" s="368"/>
      <c r="B46" s="396"/>
      <c r="C46" s="396"/>
      <c r="D46" s="396"/>
      <c r="E46" s="396"/>
      <c r="F46" s="396"/>
      <c r="G46" s="396"/>
      <c r="H46" s="396"/>
      <c r="I46" s="424"/>
      <c r="J46" s="397"/>
      <c r="K46" s="555"/>
      <c r="L46" s="555"/>
    </row>
    <row r="47" spans="1:12" s="48" customFormat="1" ht="12.75" customHeight="1">
      <c r="A47" s="655" t="s">
        <v>342</v>
      </c>
      <c r="B47" s="675" t="s">
        <v>343</v>
      </c>
      <c r="C47" s="661" t="s">
        <v>437</v>
      </c>
      <c r="D47" s="661"/>
      <c r="E47" s="661"/>
      <c r="F47" s="661"/>
      <c r="G47" s="661"/>
      <c r="H47" s="661"/>
      <c r="I47" s="661"/>
      <c r="J47" s="661"/>
      <c r="K47" s="662"/>
      <c r="L47" s="47"/>
    </row>
    <row r="48" spans="1:12" s="48" customFormat="1" ht="12.75" customHeight="1">
      <c r="A48" s="656"/>
      <c r="B48" s="676"/>
      <c r="C48" s="663" t="s">
        <v>344</v>
      </c>
      <c r="D48" s="663" t="s">
        <v>345</v>
      </c>
      <c r="E48" s="663" t="s">
        <v>346</v>
      </c>
      <c r="F48" s="666" t="s">
        <v>436</v>
      </c>
      <c r="G48" s="666"/>
      <c r="H48" s="666"/>
      <c r="I48" s="666"/>
      <c r="J48" s="666"/>
      <c r="K48" s="667"/>
      <c r="L48" s="47"/>
    </row>
    <row r="49" spans="1:12" s="48" customFormat="1" ht="109.5" customHeight="1">
      <c r="A49" s="656"/>
      <c r="B49" s="676"/>
      <c r="C49" s="664"/>
      <c r="D49" s="664"/>
      <c r="E49" s="664"/>
      <c r="F49" s="668" t="s">
        <v>347</v>
      </c>
      <c r="G49" s="659"/>
      <c r="H49" s="671" t="s">
        <v>348</v>
      </c>
      <c r="I49" s="672"/>
      <c r="J49" s="673" t="s">
        <v>435</v>
      </c>
      <c r="K49" s="674"/>
      <c r="L49" s="47"/>
    </row>
    <row r="50" spans="1:12" s="48" customFormat="1" ht="6" hidden="1" customHeight="1">
      <c r="A50" s="656"/>
      <c r="B50" s="676"/>
      <c r="C50" s="664"/>
      <c r="D50" s="664"/>
      <c r="E50" s="664"/>
      <c r="F50" s="669"/>
      <c r="G50" s="670"/>
      <c r="H50" s="669"/>
      <c r="I50" s="670"/>
      <c r="J50" s="437"/>
      <c r="K50" s="558"/>
      <c r="L50" s="47"/>
    </row>
    <row r="51" spans="1:12" s="48" customFormat="1" ht="81.75" customHeight="1" thickBot="1">
      <c r="A51" s="657"/>
      <c r="B51" s="677"/>
      <c r="C51" s="665"/>
      <c r="D51" s="665"/>
      <c r="E51" s="665"/>
      <c r="F51" s="407" t="s">
        <v>349</v>
      </c>
      <c r="G51" s="407" t="s">
        <v>350</v>
      </c>
      <c r="H51" s="407" t="s">
        <v>349</v>
      </c>
      <c r="I51" s="407" t="s">
        <v>350</v>
      </c>
      <c r="J51" s="407" t="s">
        <v>349</v>
      </c>
      <c r="K51" s="559" t="s">
        <v>350</v>
      </c>
      <c r="L51" s="47"/>
    </row>
    <row r="52" spans="1:12" ht="12" customHeight="1">
      <c r="A52" s="426"/>
      <c r="B52" s="409"/>
      <c r="C52" s="410"/>
      <c r="D52" s="410"/>
      <c r="E52" s="410"/>
      <c r="F52" s="410"/>
      <c r="G52" s="410"/>
      <c r="H52" s="410"/>
      <c r="I52" s="410"/>
      <c r="J52" s="411"/>
      <c r="K52" s="560"/>
    </row>
    <row r="53" spans="1:12" s="438" customFormat="1" ht="18" customHeight="1">
      <c r="A53" s="418" t="s">
        <v>18</v>
      </c>
      <c r="B53" s="424">
        <f t="shared" ref="B53:B82" si="6">SUM(C53:K53)</f>
        <v>19700</v>
      </c>
      <c r="C53" s="415">
        <f>SUM(C55:C57)</f>
        <v>5805</v>
      </c>
      <c r="D53" s="415">
        <f t="shared" ref="D53:K53" si="7">SUM(D55:D57)</f>
        <v>375</v>
      </c>
      <c r="E53" s="415">
        <f t="shared" si="7"/>
        <v>6293</v>
      </c>
      <c r="F53" s="415">
        <f t="shared" si="7"/>
        <v>513</v>
      </c>
      <c r="G53" s="415">
        <f t="shared" si="7"/>
        <v>770</v>
      </c>
      <c r="H53" s="415">
        <f t="shared" si="7"/>
        <v>378</v>
      </c>
      <c r="I53" s="415">
        <f t="shared" si="7"/>
        <v>580</v>
      </c>
      <c r="J53" s="415">
        <f t="shared" si="7"/>
        <v>2427</v>
      </c>
      <c r="K53" s="415">
        <f t="shared" si="7"/>
        <v>2559</v>
      </c>
      <c r="L53" s="561"/>
    </row>
    <row r="54" spans="1:12" ht="15.75">
      <c r="A54" s="423" t="s">
        <v>282</v>
      </c>
      <c r="B54" s="414"/>
      <c r="C54" s="415"/>
      <c r="D54" s="415"/>
      <c r="E54" s="416"/>
      <c r="F54" s="415"/>
      <c r="G54" s="415"/>
      <c r="H54" s="415"/>
      <c r="I54" s="417"/>
      <c r="J54" s="414"/>
      <c r="K54" s="415"/>
    </row>
    <row r="55" spans="1:12" ht="18" customHeight="1">
      <c r="A55" s="430" t="s">
        <v>267</v>
      </c>
      <c r="B55" s="398">
        <f t="shared" si="6"/>
        <v>13321</v>
      </c>
      <c r="C55" s="439">
        <v>4034</v>
      </c>
      <c r="D55" s="439">
        <v>213</v>
      </c>
      <c r="E55" s="439">
        <v>4180</v>
      </c>
      <c r="F55" s="439">
        <v>389</v>
      </c>
      <c r="G55" s="439">
        <v>416</v>
      </c>
      <c r="H55" s="439">
        <v>300</v>
      </c>
      <c r="I55" s="440">
        <v>370</v>
      </c>
      <c r="J55" s="398">
        <v>1765</v>
      </c>
      <c r="K55" s="439">
        <v>1654</v>
      </c>
    </row>
    <row r="56" spans="1:12" ht="18" customHeight="1">
      <c r="A56" s="426" t="s">
        <v>268</v>
      </c>
      <c r="B56" s="398">
        <f t="shared" si="6"/>
        <v>3437</v>
      </c>
      <c r="C56" s="439">
        <v>933</v>
      </c>
      <c r="D56" s="439">
        <v>111</v>
      </c>
      <c r="E56" s="439">
        <v>1187</v>
      </c>
      <c r="F56" s="439">
        <v>70</v>
      </c>
      <c r="G56" s="439">
        <v>220</v>
      </c>
      <c r="H56" s="439">
        <v>49</v>
      </c>
      <c r="I56" s="440">
        <v>137</v>
      </c>
      <c r="J56" s="398">
        <v>264</v>
      </c>
      <c r="K56" s="439">
        <v>466</v>
      </c>
    </row>
    <row r="57" spans="1:12" ht="18" customHeight="1">
      <c r="A57" s="426" t="s">
        <v>269</v>
      </c>
      <c r="B57" s="427">
        <f t="shared" si="6"/>
        <v>2942</v>
      </c>
      <c r="C57" s="428">
        <v>838</v>
      </c>
      <c r="D57" s="428">
        <v>51</v>
      </c>
      <c r="E57" s="428">
        <v>926</v>
      </c>
      <c r="F57" s="428">
        <v>54</v>
      </c>
      <c r="G57" s="428">
        <v>134</v>
      </c>
      <c r="H57" s="428">
        <v>29</v>
      </c>
      <c r="I57" s="429">
        <v>73</v>
      </c>
      <c r="J57" s="427">
        <v>398</v>
      </c>
      <c r="K57" s="428">
        <v>439</v>
      </c>
    </row>
    <row r="58" spans="1:12" ht="12" customHeight="1">
      <c r="A58" s="426"/>
      <c r="B58" s="427"/>
      <c r="C58" s="428"/>
      <c r="D58" s="428"/>
      <c r="E58" s="428"/>
      <c r="F58" s="428"/>
      <c r="G58" s="428"/>
      <c r="H58" s="428"/>
      <c r="I58" s="429"/>
      <c r="J58" s="427"/>
      <c r="K58" s="428"/>
    </row>
    <row r="59" spans="1:12" s="438" customFormat="1" ht="18" customHeight="1">
      <c r="A59" s="418" t="s">
        <v>19</v>
      </c>
      <c r="B59" s="441">
        <f t="shared" si="6"/>
        <v>39837</v>
      </c>
      <c r="C59" s="442">
        <f>SUM(C61:C66)</f>
        <v>13362</v>
      </c>
      <c r="D59" s="442">
        <f t="shared" ref="D59:K59" si="8">SUM(D61:D66)</f>
        <v>610</v>
      </c>
      <c r="E59" s="442">
        <f t="shared" si="8"/>
        <v>13197</v>
      </c>
      <c r="F59" s="442">
        <f t="shared" si="8"/>
        <v>971</v>
      </c>
      <c r="G59" s="442">
        <f t="shared" si="8"/>
        <v>1817</v>
      </c>
      <c r="H59" s="442">
        <f t="shared" si="8"/>
        <v>772</v>
      </c>
      <c r="I59" s="442">
        <f t="shared" si="8"/>
        <v>1279</v>
      </c>
      <c r="J59" s="442">
        <f t="shared" si="8"/>
        <v>3728</v>
      </c>
      <c r="K59" s="442">
        <f t="shared" si="8"/>
        <v>4101</v>
      </c>
      <c r="L59" s="561"/>
    </row>
    <row r="60" spans="1:12" ht="15.75">
      <c r="A60" s="423" t="s">
        <v>282</v>
      </c>
      <c r="B60" s="427"/>
      <c r="C60" s="428"/>
      <c r="D60" s="428"/>
      <c r="E60" s="428"/>
      <c r="F60" s="428"/>
      <c r="G60" s="428"/>
      <c r="H60" s="428"/>
      <c r="I60" s="429"/>
      <c r="J60" s="427"/>
      <c r="K60" s="428"/>
    </row>
    <row r="61" spans="1:12" ht="18" customHeight="1">
      <c r="A61" s="426" t="s">
        <v>270</v>
      </c>
      <c r="B61" s="427">
        <f t="shared" si="6"/>
        <v>11050</v>
      </c>
      <c r="C61" s="428">
        <v>4704</v>
      </c>
      <c r="D61" s="428">
        <v>207</v>
      </c>
      <c r="E61" s="428">
        <v>3129</v>
      </c>
      <c r="F61" s="428">
        <v>176</v>
      </c>
      <c r="G61" s="428">
        <v>404</v>
      </c>
      <c r="H61" s="428">
        <v>204</v>
      </c>
      <c r="I61" s="429">
        <v>358</v>
      </c>
      <c r="J61" s="427">
        <v>757</v>
      </c>
      <c r="K61" s="428">
        <v>1111</v>
      </c>
    </row>
    <row r="62" spans="1:12" ht="18" customHeight="1">
      <c r="A62" s="426" t="s">
        <v>271</v>
      </c>
      <c r="B62" s="398">
        <f t="shared" si="6"/>
        <v>9331</v>
      </c>
      <c r="C62" s="439">
        <v>3419</v>
      </c>
      <c r="D62" s="439">
        <v>141</v>
      </c>
      <c r="E62" s="439">
        <v>2526</v>
      </c>
      <c r="F62" s="439">
        <v>251</v>
      </c>
      <c r="G62" s="439">
        <v>604</v>
      </c>
      <c r="H62" s="439">
        <v>180</v>
      </c>
      <c r="I62" s="440">
        <v>358</v>
      </c>
      <c r="J62" s="398">
        <v>853</v>
      </c>
      <c r="K62" s="439">
        <v>999</v>
      </c>
    </row>
    <row r="63" spans="1:12" ht="18" customHeight="1">
      <c r="A63" s="426" t="s">
        <v>272</v>
      </c>
      <c r="B63" s="398">
        <f t="shared" si="6"/>
        <v>3693</v>
      </c>
      <c r="C63" s="439">
        <v>1039</v>
      </c>
      <c r="D63" s="439">
        <v>82</v>
      </c>
      <c r="E63" s="439">
        <v>1326</v>
      </c>
      <c r="F63" s="439">
        <v>97</v>
      </c>
      <c r="G63" s="439">
        <v>157</v>
      </c>
      <c r="H63" s="439">
        <v>114</v>
      </c>
      <c r="I63" s="440">
        <v>158</v>
      </c>
      <c r="J63" s="398">
        <v>407</v>
      </c>
      <c r="K63" s="439">
        <v>313</v>
      </c>
    </row>
    <row r="64" spans="1:12" ht="18" customHeight="1">
      <c r="A64" s="426" t="s">
        <v>273</v>
      </c>
      <c r="B64" s="427">
        <f t="shared" si="6"/>
        <v>7328</v>
      </c>
      <c r="C64" s="428">
        <v>1886</v>
      </c>
      <c r="D64" s="428">
        <v>85</v>
      </c>
      <c r="E64" s="428">
        <v>3143</v>
      </c>
      <c r="F64" s="428">
        <v>211</v>
      </c>
      <c r="G64" s="428">
        <v>341</v>
      </c>
      <c r="H64" s="428">
        <v>115</v>
      </c>
      <c r="I64" s="429">
        <v>141</v>
      </c>
      <c r="J64" s="427">
        <v>650</v>
      </c>
      <c r="K64" s="428">
        <v>756</v>
      </c>
    </row>
    <row r="65" spans="1:12" ht="18" customHeight="1">
      <c r="A65" s="426" t="s">
        <v>274</v>
      </c>
      <c r="B65" s="427">
        <f t="shared" si="6"/>
        <v>4767</v>
      </c>
      <c r="C65" s="428">
        <v>1338</v>
      </c>
      <c r="D65" s="428">
        <v>54</v>
      </c>
      <c r="E65" s="428">
        <v>1784</v>
      </c>
      <c r="F65" s="428">
        <v>130</v>
      </c>
      <c r="G65" s="428">
        <v>212</v>
      </c>
      <c r="H65" s="428">
        <v>87</v>
      </c>
      <c r="I65" s="429">
        <v>126</v>
      </c>
      <c r="J65" s="427">
        <v>521</v>
      </c>
      <c r="K65" s="428">
        <v>515</v>
      </c>
    </row>
    <row r="66" spans="1:12" ht="18" customHeight="1">
      <c r="A66" s="426" t="s">
        <v>275</v>
      </c>
      <c r="B66" s="427">
        <f t="shared" si="6"/>
        <v>3668</v>
      </c>
      <c r="C66" s="428">
        <v>976</v>
      </c>
      <c r="D66" s="428">
        <v>41</v>
      </c>
      <c r="E66" s="428">
        <v>1289</v>
      </c>
      <c r="F66" s="428">
        <v>106</v>
      </c>
      <c r="G66" s="428">
        <v>99</v>
      </c>
      <c r="H66" s="428">
        <v>72</v>
      </c>
      <c r="I66" s="429">
        <v>138</v>
      </c>
      <c r="J66" s="427">
        <v>540</v>
      </c>
      <c r="K66" s="428">
        <v>407</v>
      </c>
    </row>
    <row r="67" spans="1:12" ht="12" customHeight="1">
      <c r="A67" s="426"/>
      <c r="B67" s="427"/>
      <c r="C67" s="428"/>
      <c r="D67" s="428"/>
      <c r="E67" s="428"/>
      <c r="F67" s="428"/>
      <c r="G67" s="428"/>
      <c r="H67" s="428"/>
      <c r="I67" s="429"/>
      <c r="J67" s="427"/>
      <c r="K67" s="428"/>
    </row>
    <row r="68" spans="1:12" s="422" customFormat="1" ht="18" customHeight="1">
      <c r="A68" s="418" t="s">
        <v>357</v>
      </c>
      <c r="B68" s="424"/>
      <c r="C68" s="425"/>
      <c r="D68" s="425"/>
      <c r="E68" s="425"/>
      <c r="F68" s="425"/>
      <c r="G68" s="425"/>
      <c r="H68" s="425"/>
      <c r="I68" s="420"/>
      <c r="J68" s="424"/>
      <c r="K68" s="425"/>
      <c r="L68" s="491"/>
    </row>
    <row r="69" spans="1:12" s="399" customFormat="1" ht="18" customHeight="1">
      <c r="A69" s="443" t="s">
        <v>358</v>
      </c>
      <c r="B69" s="424">
        <f t="shared" ref="B69" si="9">SUM(C69:K69)</f>
        <v>8807</v>
      </c>
      <c r="C69" s="425">
        <v>2147</v>
      </c>
      <c r="D69" s="425">
        <v>79</v>
      </c>
      <c r="E69" s="425">
        <v>2768</v>
      </c>
      <c r="F69" s="425">
        <v>341</v>
      </c>
      <c r="G69" s="425">
        <v>472</v>
      </c>
      <c r="H69" s="425">
        <v>218</v>
      </c>
      <c r="I69" s="420">
        <v>249</v>
      </c>
      <c r="J69" s="424">
        <v>1150</v>
      </c>
      <c r="K69" s="425">
        <v>1383</v>
      </c>
      <c r="L69" s="555"/>
    </row>
    <row r="70" spans="1:12" s="399" customFormat="1" ht="12" customHeight="1">
      <c r="A70" s="443"/>
      <c r="B70" s="427"/>
      <c r="C70" s="428"/>
      <c r="D70" s="428"/>
      <c r="E70" s="428"/>
      <c r="F70" s="428"/>
      <c r="G70" s="428"/>
      <c r="H70" s="428"/>
      <c r="I70" s="429"/>
      <c r="J70" s="427"/>
      <c r="K70" s="428"/>
      <c r="L70" s="555"/>
    </row>
    <row r="71" spans="1:12" s="438" customFormat="1" ht="18" customHeight="1">
      <c r="A71" s="418" t="s">
        <v>21</v>
      </c>
      <c r="B71" s="441">
        <f t="shared" si="6"/>
        <v>13210</v>
      </c>
      <c r="C71" s="442">
        <f>SUM(C73:C76)</f>
        <v>3087</v>
      </c>
      <c r="D71" s="442">
        <f t="shared" ref="D71:K71" si="10">SUM(D73:D76)</f>
        <v>260</v>
      </c>
      <c r="E71" s="442">
        <f t="shared" si="10"/>
        <v>4293</v>
      </c>
      <c r="F71" s="442">
        <f t="shared" si="10"/>
        <v>268</v>
      </c>
      <c r="G71" s="442">
        <f t="shared" si="10"/>
        <v>493</v>
      </c>
      <c r="H71" s="442">
        <f t="shared" si="10"/>
        <v>314</v>
      </c>
      <c r="I71" s="442">
        <f t="shared" si="10"/>
        <v>514</v>
      </c>
      <c r="J71" s="442">
        <f t="shared" si="10"/>
        <v>1623</v>
      </c>
      <c r="K71" s="442">
        <f t="shared" si="10"/>
        <v>2358</v>
      </c>
      <c r="L71" s="561"/>
    </row>
    <row r="72" spans="1:12" ht="15.75">
      <c r="A72" s="423" t="s">
        <v>282</v>
      </c>
      <c r="B72" s="427"/>
      <c r="C72" s="428"/>
      <c r="D72" s="428"/>
      <c r="E72" s="428"/>
      <c r="F72" s="428"/>
      <c r="G72" s="428"/>
      <c r="H72" s="428"/>
      <c r="I72" s="429"/>
      <c r="J72" s="427"/>
      <c r="K72" s="428"/>
    </row>
    <row r="73" spans="1:12" ht="18" customHeight="1">
      <c r="A73" s="426" t="s">
        <v>283</v>
      </c>
      <c r="B73" s="398">
        <f t="shared" si="6"/>
        <v>2984</v>
      </c>
      <c r="C73" s="439">
        <v>748</v>
      </c>
      <c r="D73" s="439">
        <v>48</v>
      </c>
      <c r="E73" s="439">
        <v>998</v>
      </c>
      <c r="F73" s="439">
        <v>47</v>
      </c>
      <c r="G73" s="439">
        <v>79</v>
      </c>
      <c r="H73" s="439">
        <v>68</v>
      </c>
      <c r="I73" s="440">
        <v>77</v>
      </c>
      <c r="J73" s="398">
        <v>366</v>
      </c>
      <c r="K73" s="439">
        <v>553</v>
      </c>
    </row>
    <row r="74" spans="1:12" ht="18" customHeight="1">
      <c r="A74" s="426" t="s">
        <v>284</v>
      </c>
      <c r="B74" s="398">
        <f t="shared" si="6"/>
        <v>2794</v>
      </c>
      <c r="C74" s="439">
        <v>608</v>
      </c>
      <c r="D74" s="439">
        <v>57</v>
      </c>
      <c r="E74" s="439">
        <v>1018</v>
      </c>
      <c r="F74" s="439">
        <v>50</v>
      </c>
      <c r="G74" s="439">
        <v>118</v>
      </c>
      <c r="H74" s="439">
        <v>35</v>
      </c>
      <c r="I74" s="440">
        <v>85</v>
      </c>
      <c r="J74" s="398">
        <v>269</v>
      </c>
      <c r="K74" s="439">
        <v>554</v>
      </c>
    </row>
    <row r="75" spans="1:12" ht="18" customHeight="1">
      <c r="A75" s="426" t="s">
        <v>285</v>
      </c>
      <c r="B75" s="427">
        <f t="shared" si="6"/>
        <v>4374</v>
      </c>
      <c r="C75" s="428">
        <v>1045</v>
      </c>
      <c r="D75" s="428">
        <v>87</v>
      </c>
      <c r="E75" s="428">
        <v>1270</v>
      </c>
      <c r="F75" s="428">
        <v>118</v>
      </c>
      <c r="G75" s="428">
        <v>150</v>
      </c>
      <c r="H75" s="428">
        <v>156</v>
      </c>
      <c r="I75" s="429">
        <v>257</v>
      </c>
      <c r="J75" s="427">
        <v>583</v>
      </c>
      <c r="K75" s="428">
        <v>708</v>
      </c>
    </row>
    <row r="76" spans="1:12" ht="18" customHeight="1">
      <c r="A76" s="426" t="s">
        <v>286</v>
      </c>
      <c r="B76" s="427">
        <f t="shared" si="6"/>
        <v>3058</v>
      </c>
      <c r="C76" s="428">
        <v>686</v>
      </c>
      <c r="D76" s="428">
        <v>68</v>
      </c>
      <c r="E76" s="428">
        <v>1007</v>
      </c>
      <c r="F76" s="428">
        <v>53</v>
      </c>
      <c r="G76" s="428">
        <v>146</v>
      </c>
      <c r="H76" s="428">
        <v>55</v>
      </c>
      <c r="I76" s="429">
        <v>95</v>
      </c>
      <c r="J76" s="427">
        <v>405</v>
      </c>
      <c r="K76" s="428">
        <v>543</v>
      </c>
    </row>
    <row r="77" spans="1:12" ht="12" customHeight="1">
      <c r="A77" s="426"/>
      <c r="B77" s="427"/>
      <c r="C77" s="428"/>
      <c r="D77" s="428"/>
      <c r="E77" s="428"/>
      <c r="F77" s="428"/>
      <c r="G77" s="428"/>
      <c r="H77" s="428"/>
      <c r="I77" s="429"/>
      <c r="J77" s="427"/>
      <c r="K77" s="428"/>
    </row>
    <row r="78" spans="1:12" s="438" customFormat="1" ht="18" customHeight="1">
      <c r="A78" s="418" t="s">
        <v>22</v>
      </c>
      <c r="B78" s="424">
        <f t="shared" si="6"/>
        <v>11083</v>
      </c>
      <c r="C78" s="425">
        <f>SUM(C80:C82)</f>
        <v>2860</v>
      </c>
      <c r="D78" s="425">
        <f t="shared" ref="D78:K78" si="11">SUM(D80:D82)</f>
        <v>158</v>
      </c>
      <c r="E78" s="425">
        <f t="shared" si="11"/>
        <v>3691</v>
      </c>
      <c r="F78" s="425">
        <f t="shared" si="11"/>
        <v>251</v>
      </c>
      <c r="G78" s="425">
        <f t="shared" si="11"/>
        <v>366</v>
      </c>
      <c r="H78" s="425">
        <f t="shared" si="11"/>
        <v>219</v>
      </c>
      <c r="I78" s="425">
        <f t="shared" si="11"/>
        <v>331</v>
      </c>
      <c r="J78" s="425">
        <f t="shared" si="11"/>
        <v>1342</v>
      </c>
      <c r="K78" s="425">
        <f t="shared" si="11"/>
        <v>1865</v>
      </c>
      <c r="L78" s="561"/>
    </row>
    <row r="79" spans="1:12" ht="15.75">
      <c r="A79" s="423" t="s">
        <v>282</v>
      </c>
      <c r="B79" s="424"/>
      <c r="C79" s="425"/>
      <c r="D79" s="425"/>
      <c r="E79" s="425"/>
      <c r="F79" s="425"/>
      <c r="G79" s="425"/>
      <c r="H79" s="425"/>
      <c r="I79" s="420"/>
      <c r="J79" s="424"/>
      <c r="K79" s="425"/>
    </row>
    <row r="80" spans="1:12" ht="18" customHeight="1">
      <c r="A80" s="426" t="s">
        <v>359</v>
      </c>
      <c r="B80" s="427">
        <f t="shared" si="6"/>
        <v>5297</v>
      </c>
      <c r="C80" s="428">
        <v>1420</v>
      </c>
      <c r="D80" s="428">
        <v>95</v>
      </c>
      <c r="E80" s="428">
        <v>1563</v>
      </c>
      <c r="F80" s="428">
        <v>104</v>
      </c>
      <c r="G80" s="428">
        <v>178</v>
      </c>
      <c r="H80" s="428">
        <v>90</v>
      </c>
      <c r="I80" s="429">
        <v>118</v>
      </c>
      <c r="J80" s="427">
        <v>641</v>
      </c>
      <c r="K80" s="428">
        <v>1088</v>
      </c>
    </row>
    <row r="81" spans="1:12" ht="18" customHeight="1">
      <c r="A81" s="426" t="s">
        <v>288</v>
      </c>
      <c r="B81" s="427">
        <f t="shared" si="6"/>
        <v>2467</v>
      </c>
      <c r="C81" s="428">
        <v>571</v>
      </c>
      <c r="D81" s="428">
        <v>33</v>
      </c>
      <c r="E81" s="429">
        <v>848</v>
      </c>
      <c r="F81" s="429">
        <v>105</v>
      </c>
      <c r="G81" s="428">
        <v>67</v>
      </c>
      <c r="H81" s="428">
        <v>72</v>
      </c>
      <c r="I81" s="429">
        <v>53</v>
      </c>
      <c r="J81" s="427">
        <v>382</v>
      </c>
      <c r="K81" s="428">
        <v>336</v>
      </c>
    </row>
    <row r="82" spans="1:12" ht="18" customHeight="1">
      <c r="A82" s="426" t="s">
        <v>289</v>
      </c>
      <c r="B82" s="427">
        <f t="shared" si="6"/>
        <v>3319</v>
      </c>
      <c r="C82" s="428">
        <v>869</v>
      </c>
      <c r="D82" s="428">
        <v>30</v>
      </c>
      <c r="E82" s="428">
        <v>1280</v>
      </c>
      <c r="F82" s="428">
        <v>42</v>
      </c>
      <c r="G82" s="428">
        <v>121</v>
      </c>
      <c r="H82" s="428">
        <v>57</v>
      </c>
      <c r="I82" s="429">
        <v>160</v>
      </c>
      <c r="J82" s="427">
        <v>319</v>
      </c>
      <c r="K82" s="428">
        <v>441</v>
      </c>
    </row>
    <row r="83" spans="1:12" s="34" customFormat="1" ht="14.45" customHeight="1">
      <c r="A83" s="316"/>
      <c r="B83" s="402"/>
      <c r="C83" s="444"/>
      <c r="D83" s="444"/>
      <c r="E83" s="444"/>
      <c r="F83" s="444"/>
      <c r="G83" s="444"/>
      <c r="H83" s="444"/>
      <c r="I83" s="444"/>
      <c r="J83" s="398"/>
    </row>
    <row r="84" spans="1:12" s="34" customFormat="1" ht="14.45" customHeight="1">
      <c r="A84" s="436" t="s">
        <v>447</v>
      </c>
      <c r="B84" s="433"/>
      <c r="C84" s="433"/>
      <c r="D84" s="434"/>
      <c r="E84" s="433"/>
      <c r="F84" s="444"/>
      <c r="G84" s="444"/>
      <c r="H84" s="444"/>
      <c r="I84" s="444"/>
      <c r="J84" s="398"/>
    </row>
    <row r="85" spans="1:12" s="34" customFormat="1" ht="14.45" customHeight="1">
      <c r="A85" s="436" t="s">
        <v>446</v>
      </c>
      <c r="B85" s="433"/>
      <c r="C85" s="433"/>
      <c r="D85" s="434"/>
      <c r="E85" s="433"/>
      <c r="F85" s="444"/>
      <c r="G85" s="444"/>
      <c r="H85" s="444"/>
      <c r="I85" s="444"/>
      <c r="J85" s="398"/>
    </row>
    <row r="86" spans="1:12" s="34" customFormat="1" ht="14.45" customHeight="1">
      <c r="A86" s="436"/>
      <c r="B86" s="402"/>
      <c r="C86" s="444"/>
      <c r="D86" s="444"/>
      <c r="E86" s="444"/>
      <c r="F86" s="444"/>
      <c r="G86" s="444"/>
      <c r="H86" s="444"/>
      <c r="I86" s="444"/>
      <c r="J86" s="398"/>
    </row>
    <row r="87" spans="1:12" s="399" customFormat="1" ht="15.75">
      <c r="A87" s="363" t="s">
        <v>429</v>
      </c>
      <c r="B87" s="445"/>
      <c r="C87" s="445"/>
      <c r="D87" s="445"/>
      <c r="E87" s="446"/>
      <c r="F87" s="446"/>
      <c r="G87" s="446"/>
      <c r="H87" s="446"/>
      <c r="I87" s="447"/>
      <c r="J87" s="397"/>
      <c r="K87" s="555"/>
      <c r="L87" s="555"/>
    </row>
    <row r="88" spans="1:12" s="403" customFormat="1" ht="15.75">
      <c r="A88" s="400" t="s">
        <v>356</v>
      </c>
      <c r="B88" s="448"/>
      <c r="C88" s="448"/>
      <c r="D88" s="449"/>
      <c r="E88" s="448"/>
      <c r="F88" s="448"/>
      <c r="G88" s="448"/>
      <c r="H88" s="448"/>
      <c r="I88" s="449"/>
      <c r="J88" s="397"/>
      <c r="K88" s="556"/>
      <c r="L88" s="556"/>
    </row>
    <row r="89" spans="1:12" s="399" customFormat="1" ht="4.5" customHeight="1" thickBot="1">
      <c r="A89" s="368"/>
      <c r="B89" s="445"/>
      <c r="C89" s="445"/>
      <c r="D89" s="445"/>
      <c r="E89" s="446"/>
      <c r="F89" s="446"/>
      <c r="G89" s="446"/>
      <c r="H89" s="446"/>
      <c r="I89" s="447"/>
      <c r="J89" s="397"/>
      <c r="K89" s="555"/>
      <c r="L89" s="555"/>
    </row>
    <row r="90" spans="1:12" s="48" customFormat="1" ht="23.25" customHeight="1">
      <c r="A90" s="655" t="s">
        <v>342</v>
      </c>
      <c r="B90" s="675" t="s">
        <v>343</v>
      </c>
      <c r="C90" s="661" t="s">
        <v>433</v>
      </c>
      <c r="D90" s="661"/>
      <c r="E90" s="661"/>
      <c r="F90" s="661"/>
      <c r="G90" s="661"/>
      <c r="H90" s="661"/>
      <c r="I90" s="661"/>
      <c r="J90" s="661"/>
      <c r="K90" s="662"/>
      <c r="L90" s="47"/>
    </row>
    <row r="91" spans="1:12" s="48" customFormat="1" ht="23.25" customHeight="1">
      <c r="A91" s="656"/>
      <c r="B91" s="676"/>
      <c r="C91" s="663" t="s">
        <v>344</v>
      </c>
      <c r="D91" s="663" t="s">
        <v>345</v>
      </c>
      <c r="E91" s="663" t="s">
        <v>346</v>
      </c>
      <c r="F91" s="666" t="s">
        <v>438</v>
      </c>
      <c r="G91" s="666"/>
      <c r="H91" s="666"/>
      <c r="I91" s="666"/>
      <c r="J91" s="666"/>
      <c r="K91" s="667"/>
      <c r="L91" s="47"/>
    </row>
    <row r="92" spans="1:12" s="48" customFormat="1" ht="108" customHeight="1">
      <c r="A92" s="656"/>
      <c r="B92" s="676"/>
      <c r="C92" s="664"/>
      <c r="D92" s="664"/>
      <c r="E92" s="664"/>
      <c r="F92" s="668" t="s">
        <v>347</v>
      </c>
      <c r="G92" s="659"/>
      <c r="H92" s="671" t="s">
        <v>348</v>
      </c>
      <c r="I92" s="672"/>
      <c r="J92" s="673" t="s">
        <v>435</v>
      </c>
      <c r="K92" s="674"/>
      <c r="L92" s="47"/>
    </row>
    <row r="93" spans="1:12" s="48" customFormat="1" ht="6" hidden="1" customHeight="1">
      <c r="A93" s="656"/>
      <c r="B93" s="676"/>
      <c r="C93" s="664"/>
      <c r="D93" s="664"/>
      <c r="E93" s="664"/>
      <c r="F93" s="669"/>
      <c r="G93" s="670"/>
      <c r="H93" s="669"/>
      <c r="I93" s="670"/>
      <c r="J93" s="437"/>
      <c r="K93" s="558"/>
      <c r="L93" s="47"/>
    </row>
    <row r="94" spans="1:12" s="48" customFormat="1" ht="78" customHeight="1" thickBot="1">
      <c r="A94" s="657"/>
      <c r="B94" s="677"/>
      <c r="C94" s="665"/>
      <c r="D94" s="665"/>
      <c r="E94" s="665"/>
      <c r="F94" s="407" t="s">
        <v>349</v>
      </c>
      <c r="G94" s="407" t="s">
        <v>350</v>
      </c>
      <c r="H94" s="407" t="s">
        <v>349</v>
      </c>
      <c r="I94" s="407" t="s">
        <v>350</v>
      </c>
      <c r="J94" s="407" t="s">
        <v>349</v>
      </c>
      <c r="K94" s="559" t="s">
        <v>350</v>
      </c>
      <c r="L94" s="47"/>
    </row>
    <row r="95" spans="1:12" ht="10.5" customHeight="1">
      <c r="A95" s="426"/>
      <c r="B95" s="409"/>
      <c r="C95" s="410"/>
      <c r="D95" s="410"/>
      <c r="E95" s="410"/>
      <c r="F95" s="410"/>
      <c r="G95" s="410"/>
      <c r="H95" s="410"/>
      <c r="I95" s="410"/>
      <c r="J95" s="411"/>
      <c r="K95" s="560"/>
    </row>
    <row r="96" spans="1:12" s="438" customFormat="1" ht="18" customHeight="1">
      <c r="A96" s="418" t="s">
        <v>23</v>
      </c>
      <c r="B96" s="424">
        <f t="shared" ref="B96:B125" si="12">SUM(C96:K96)</f>
        <v>22453</v>
      </c>
      <c r="C96" s="415">
        <f>SUM(C98:C99)</f>
        <v>5901</v>
      </c>
      <c r="D96" s="450">
        <f t="shared" ref="D96:K96" si="13">SUM(D98:D99)</f>
        <v>260</v>
      </c>
      <c r="E96" s="451">
        <f t="shared" si="13"/>
        <v>7582</v>
      </c>
      <c r="F96" s="450">
        <f t="shared" si="13"/>
        <v>756</v>
      </c>
      <c r="G96" s="450">
        <f t="shared" si="13"/>
        <v>1214</v>
      </c>
      <c r="H96" s="450">
        <f t="shared" si="13"/>
        <v>570</v>
      </c>
      <c r="I96" s="452">
        <f t="shared" si="13"/>
        <v>639</v>
      </c>
      <c r="J96" s="453">
        <f t="shared" si="13"/>
        <v>3055</v>
      </c>
      <c r="K96" s="450">
        <f t="shared" si="13"/>
        <v>2476</v>
      </c>
      <c r="L96" s="561"/>
    </row>
    <row r="97" spans="1:12" ht="15.75">
      <c r="A97" s="423" t="s">
        <v>282</v>
      </c>
      <c r="B97" s="414"/>
      <c r="C97" s="415"/>
      <c r="D97" s="415"/>
      <c r="E97" s="416"/>
      <c r="F97" s="415"/>
      <c r="G97" s="415"/>
      <c r="H97" s="415"/>
      <c r="I97" s="417"/>
      <c r="J97" s="414"/>
      <c r="K97" s="415"/>
    </row>
    <row r="98" spans="1:12" ht="18" customHeight="1">
      <c r="A98" s="426" t="s">
        <v>290</v>
      </c>
      <c r="B98" s="398">
        <f t="shared" si="12"/>
        <v>17928</v>
      </c>
      <c r="C98" s="439">
        <v>4756</v>
      </c>
      <c r="D98" s="439">
        <v>197</v>
      </c>
      <c r="E98" s="439">
        <v>5530</v>
      </c>
      <c r="F98" s="439">
        <v>693</v>
      </c>
      <c r="G98" s="439">
        <v>1092</v>
      </c>
      <c r="H98" s="439">
        <v>490</v>
      </c>
      <c r="I98" s="440">
        <v>536</v>
      </c>
      <c r="J98" s="398">
        <v>2627</v>
      </c>
      <c r="K98" s="439">
        <v>2007</v>
      </c>
    </row>
    <row r="99" spans="1:12" ht="18" customHeight="1">
      <c r="A99" s="426" t="s">
        <v>291</v>
      </c>
      <c r="B99" s="398">
        <f t="shared" si="12"/>
        <v>4525</v>
      </c>
      <c r="C99" s="439">
        <v>1145</v>
      </c>
      <c r="D99" s="439">
        <v>63</v>
      </c>
      <c r="E99" s="439">
        <v>2052</v>
      </c>
      <c r="F99" s="439">
        <v>63</v>
      </c>
      <c r="G99" s="439">
        <v>122</v>
      </c>
      <c r="H99" s="439">
        <v>80</v>
      </c>
      <c r="I99" s="440">
        <v>103</v>
      </c>
      <c r="J99" s="398">
        <v>428</v>
      </c>
      <c r="K99" s="439">
        <v>469</v>
      </c>
    </row>
    <row r="100" spans="1:12" ht="10.5" customHeight="1">
      <c r="A100" s="426"/>
      <c r="B100" s="427"/>
      <c r="C100" s="428"/>
      <c r="D100" s="428"/>
      <c r="E100" s="428"/>
      <c r="F100" s="428"/>
      <c r="G100" s="428"/>
      <c r="H100" s="428"/>
      <c r="I100" s="429"/>
      <c r="J100" s="427"/>
      <c r="K100" s="428"/>
    </row>
    <row r="101" spans="1:12" s="438" customFormat="1" ht="18" customHeight="1">
      <c r="A101" s="418" t="s">
        <v>24</v>
      </c>
      <c r="B101" s="441">
        <f t="shared" si="12"/>
        <v>50827</v>
      </c>
      <c r="C101" s="442">
        <f>SUM(C103:C106)</f>
        <v>11419</v>
      </c>
      <c r="D101" s="442">
        <f t="shared" ref="D101:K101" si="14">SUM(D103:D106)</f>
        <v>869</v>
      </c>
      <c r="E101" s="442">
        <f t="shared" si="14"/>
        <v>16448</v>
      </c>
      <c r="F101" s="442">
        <f t="shared" si="14"/>
        <v>1737</v>
      </c>
      <c r="G101" s="442">
        <f t="shared" si="14"/>
        <v>1864</v>
      </c>
      <c r="H101" s="442">
        <f t="shared" si="14"/>
        <v>1322</v>
      </c>
      <c r="I101" s="442">
        <f t="shared" si="14"/>
        <v>1621</v>
      </c>
      <c r="J101" s="442">
        <f t="shared" si="14"/>
        <v>9048</v>
      </c>
      <c r="K101" s="442">
        <f t="shared" si="14"/>
        <v>6499</v>
      </c>
      <c r="L101" s="561"/>
    </row>
    <row r="102" spans="1:12" ht="15.75">
      <c r="A102" s="423" t="s">
        <v>282</v>
      </c>
      <c r="B102" s="427"/>
      <c r="C102" s="428"/>
      <c r="D102" s="428"/>
      <c r="E102" s="428"/>
      <c r="F102" s="428"/>
      <c r="G102" s="428"/>
      <c r="H102" s="428"/>
      <c r="I102" s="429"/>
      <c r="J102" s="427"/>
      <c r="K102" s="428"/>
    </row>
    <row r="103" spans="1:12" ht="18" customHeight="1">
      <c r="A103" s="426" t="s">
        <v>292</v>
      </c>
      <c r="B103" s="427">
        <f t="shared" si="12"/>
        <v>4413</v>
      </c>
      <c r="C103" s="428">
        <v>1289</v>
      </c>
      <c r="D103" s="428">
        <v>95</v>
      </c>
      <c r="E103" s="428">
        <v>1634</v>
      </c>
      <c r="F103" s="428">
        <v>87</v>
      </c>
      <c r="G103" s="428">
        <v>159</v>
      </c>
      <c r="H103" s="428">
        <v>98</v>
      </c>
      <c r="I103" s="429">
        <v>161</v>
      </c>
      <c r="J103" s="427">
        <v>428</v>
      </c>
      <c r="K103" s="428">
        <v>462</v>
      </c>
    </row>
    <row r="104" spans="1:12" ht="18" customHeight="1">
      <c r="A104" s="426" t="s">
        <v>293</v>
      </c>
      <c r="B104" s="427">
        <f t="shared" si="12"/>
        <v>6320</v>
      </c>
      <c r="C104" s="428">
        <v>1669</v>
      </c>
      <c r="D104" s="428">
        <v>102</v>
      </c>
      <c r="E104" s="428">
        <v>2062</v>
      </c>
      <c r="F104" s="428">
        <v>261</v>
      </c>
      <c r="G104" s="428">
        <v>209</v>
      </c>
      <c r="H104" s="428">
        <v>116</v>
      </c>
      <c r="I104" s="429">
        <v>118</v>
      </c>
      <c r="J104" s="427">
        <v>1210</v>
      </c>
      <c r="K104" s="428">
        <v>573</v>
      </c>
    </row>
    <row r="105" spans="1:12" ht="18" customHeight="1">
      <c r="A105" s="426" t="s">
        <v>294</v>
      </c>
      <c r="B105" s="398">
        <f t="shared" si="12"/>
        <v>18955</v>
      </c>
      <c r="C105" s="439">
        <v>3548</v>
      </c>
      <c r="D105" s="439">
        <v>336</v>
      </c>
      <c r="E105" s="439">
        <v>5581</v>
      </c>
      <c r="F105" s="439">
        <v>875</v>
      </c>
      <c r="G105" s="439">
        <v>764</v>
      </c>
      <c r="H105" s="439">
        <v>634</v>
      </c>
      <c r="I105" s="440">
        <v>661</v>
      </c>
      <c r="J105" s="398">
        <v>4067</v>
      </c>
      <c r="K105" s="439">
        <v>2489</v>
      </c>
    </row>
    <row r="106" spans="1:12" ht="18" customHeight="1">
      <c r="A106" s="426" t="s">
        <v>295</v>
      </c>
      <c r="B106" s="398">
        <f t="shared" si="12"/>
        <v>21139</v>
      </c>
      <c r="C106" s="439">
        <v>4913</v>
      </c>
      <c r="D106" s="439">
        <v>336</v>
      </c>
      <c r="E106" s="439">
        <v>7171</v>
      </c>
      <c r="F106" s="439">
        <v>514</v>
      </c>
      <c r="G106" s="439">
        <v>732</v>
      </c>
      <c r="H106" s="439">
        <v>474</v>
      </c>
      <c r="I106" s="440">
        <v>681</v>
      </c>
      <c r="J106" s="398">
        <v>3343</v>
      </c>
      <c r="K106" s="439">
        <v>2975</v>
      </c>
    </row>
    <row r="107" spans="1:12" ht="10.5" customHeight="1">
      <c r="A107" s="426"/>
      <c r="B107" s="427"/>
      <c r="C107" s="428"/>
      <c r="D107" s="428"/>
      <c r="E107" s="428"/>
      <c r="F107" s="428"/>
      <c r="G107" s="428"/>
      <c r="H107" s="428"/>
      <c r="I107" s="429"/>
      <c r="J107" s="427"/>
      <c r="K107" s="428"/>
    </row>
    <row r="108" spans="1:12" s="438" customFormat="1" ht="18" customHeight="1">
      <c r="A108" s="418" t="s">
        <v>360</v>
      </c>
      <c r="B108" s="441"/>
      <c r="C108" s="428"/>
      <c r="D108" s="428"/>
      <c r="E108" s="428"/>
      <c r="F108" s="428"/>
      <c r="G108" s="428"/>
      <c r="H108" s="428"/>
      <c r="I108" s="429"/>
      <c r="J108" s="427"/>
      <c r="K108" s="428"/>
      <c r="L108" s="561"/>
    </row>
    <row r="109" spans="1:12" ht="15.75">
      <c r="A109" s="423" t="s">
        <v>361</v>
      </c>
      <c r="B109" s="441">
        <f t="shared" ref="B109" si="15">SUM(C109:K109)</f>
        <v>8450</v>
      </c>
      <c r="C109" s="442">
        <v>2439</v>
      </c>
      <c r="D109" s="442">
        <v>147</v>
      </c>
      <c r="E109" s="442">
        <v>3255</v>
      </c>
      <c r="F109" s="442">
        <v>137</v>
      </c>
      <c r="G109" s="442">
        <v>226</v>
      </c>
      <c r="H109" s="442">
        <v>103</v>
      </c>
      <c r="I109" s="563">
        <v>144</v>
      </c>
      <c r="J109" s="441">
        <v>968</v>
      </c>
      <c r="K109" s="442">
        <v>1031</v>
      </c>
    </row>
    <row r="110" spans="1:12" ht="12" customHeight="1">
      <c r="A110" s="423"/>
      <c r="B110" s="427"/>
      <c r="C110" s="428"/>
      <c r="D110" s="428"/>
      <c r="E110" s="428"/>
      <c r="F110" s="428"/>
      <c r="G110" s="428"/>
      <c r="H110" s="428"/>
      <c r="I110" s="429"/>
      <c r="J110" s="427"/>
      <c r="K110" s="428"/>
    </row>
    <row r="111" spans="1:12" s="438" customFormat="1" ht="18" customHeight="1">
      <c r="A111" s="454" t="s">
        <v>26</v>
      </c>
      <c r="B111" s="424">
        <f t="shared" si="12"/>
        <v>14565</v>
      </c>
      <c r="C111" s="425">
        <f>SUM(C113:C114)</f>
        <v>3108</v>
      </c>
      <c r="D111" s="425">
        <f t="shared" ref="D111:K111" si="16">SUM(D113:D114)</f>
        <v>115</v>
      </c>
      <c r="E111" s="425">
        <f t="shared" si="16"/>
        <v>5411</v>
      </c>
      <c r="F111" s="425">
        <f t="shared" si="16"/>
        <v>641</v>
      </c>
      <c r="G111" s="425">
        <f t="shared" si="16"/>
        <v>630</v>
      </c>
      <c r="H111" s="425">
        <f t="shared" si="16"/>
        <v>400</v>
      </c>
      <c r="I111" s="420">
        <f t="shared" si="16"/>
        <v>420</v>
      </c>
      <c r="J111" s="424">
        <f t="shared" si="16"/>
        <v>2147</v>
      </c>
      <c r="K111" s="425">
        <f t="shared" si="16"/>
        <v>1693</v>
      </c>
      <c r="L111" s="561"/>
    </row>
    <row r="112" spans="1:12" ht="15.75">
      <c r="A112" s="423" t="s">
        <v>282</v>
      </c>
      <c r="B112" s="424"/>
      <c r="C112" s="425"/>
      <c r="D112" s="425"/>
      <c r="E112" s="425"/>
      <c r="F112" s="425"/>
      <c r="G112" s="425"/>
      <c r="H112" s="425"/>
      <c r="I112" s="420"/>
      <c r="J112" s="424"/>
      <c r="K112" s="425"/>
    </row>
    <row r="113" spans="1:12" ht="18" customHeight="1">
      <c r="A113" s="426" t="s">
        <v>298</v>
      </c>
      <c r="B113" s="427">
        <f t="shared" si="12"/>
        <v>5090</v>
      </c>
      <c r="C113" s="428">
        <v>1225</v>
      </c>
      <c r="D113" s="428">
        <v>50</v>
      </c>
      <c r="E113" s="428">
        <v>1981</v>
      </c>
      <c r="F113" s="428">
        <v>147</v>
      </c>
      <c r="G113" s="428">
        <v>174</v>
      </c>
      <c r="H113" s="428">
        <v>116</v>
      </c>
      <c r="I113" s="429">
        <v>145</v>
      </c>
      <c r="J113" s="427">
        <v>644</v>
      </c>
      <c r="K113" s="428">
        <v>608</v>
      </c>
    </row>
    <row r="114" spans="1:12" ht="18" customHeight="1">
      <c r="A114" s="426" t="s">
        <v>299</v>
      </c>
      <c r="B114" s="427">
        <f t="shared" si="12"/>
        <v>9475</v>
      </c>
      <c r="C114" s="428">
        <v>1883</v>
      </c>
      <c r="D114" s="428">
        <v>65</v>
      </c>
      <c r="E114" s="428">
        <v>3430</v>
      </c>
      <c r="F114" s="428">
        <v>494</v>
      </c>
      <c r="G114" s="428">
        <v>456</v>
      </c>
      <c r="H114" s="428">
        <v>284</v>
      </c>
      <c r="I114" s="429">
        <v>275</v>
      </c>
      <c r="J114" s="427">
        <v>1503</v>
      </c>
      <c r="K114" s="428">
        <v>1085</v>
      </c>
    </row>
    <row r="115" spans="1:12" ht="12" customHeight="1">
      <c r="A115" s="426"/>
      <c r="B115" s="427"/>
      <c r="C115" s="428"/>
      <c r="D115" s="428"/>
      <c r="E115" s="428"/>
      <c r="F115" s="428"/>
      <c r="G115" s="428"/>
      <c r="H115" s="428"/>
      <c r="I115" s="429"/>
      <c r="J115" s="427"/>
      <c r="K115" s="428"/>
    </row>
    <row r="116" spans="1:12" s="438" customFormat="1" ht="18" customHeight="1">
      <c r="A116" s="418" t="s">
        <v>27</v>
      </c>
      <c r="B116" s="424">
        <f t="shared" si="12"/>
        <v>28169</v>
      </c>
      <c r="C116" s="425">
        <f>SUM(C118:C120)</f>
        <v>8013</v>
      </c>
      <c r="D116" s="425">
        <f t="shared" ref="D116:K116" si="17">SUM(D118:D120)</f>
        <v>346</v>
      </c>
      <c r="E116" s="425">
        <f t="shared" si="17"/>
        <v>10141</v>
      </c>
      <c r="F116" s="425">
        <f t="shared" si="17"/>
        <v>761</v>
      </c>
      <c r="G116" s="425">
        <f t="shared" si="17"/>
        <v>1201</v>
      </c>
      <c r="H116" s="425">
        <f t="shared" si="17"/>
        <v>397</v>
      </c>
      <c r="I116" s="420">
        <f t="shared" si="17"/>
        <v>875</v>
      </c>
      <c r="J116" s="424">
        <f t="shared" si="17"/>
        <v>2569</v>
      </c>
      <c r="K116" s="425">
        <f t="shared" si="17"/>
        <v>3866</v>
      </c>
      <c r="L116" s="561"/>
    </row>
    <row r="117" spans="1:12" ht="15.75">
      <c r="A117" s="423" t="s">
        <v>282</v>
      </c>
      <c r="B117" s="424"/>
      <c r="C117" s="425"/>
      <c r="D117" s="425"/>
      <c r="E117" s="425"/>
      <c r="F117" s="425"/>
      <c r="G117" s="425"/>
      <c r="H117" s="425"/>
      <c r="I117" s="420"/>
      <c r="J117" s="424"/>
      <c r="K117" s="425"/>
    </row>
    <row r="118" spans="1:12" ht="18" customHeight="1">
      <c r="A118" s="426" t="s">
        <v>300</v>
      </c>
      <c r="B118" s="427">
        <f t="shared" si="12"/>
        <v>4613</v>
      </c>
      <c r="C118" s="428">
        <v>1256</v>
      </c>
      <c r="D118" s="428">
        <v>78</v>
      </c>
      <c r="E118" s="428">
        <v>1731</v>
      </c>
      <c r="F118" s="428">
        <v>74</v>
      </c>
      <c r="G118" s="428">
        <v>313</v>
      </c>
      <c r="H118" s="428">
        <v>33</v>
      </c>
      <c r="I118" s="429">
        <v>131</v>
      </c>
      <c r="J118" s="427">
        <v>266</v>
      </c>
      <c r="K118" s="428">
        <v>731</v>
      </c>
    </row>
    <row r="119" spans="1:12" ht="18" customHeight="1">
      <c r="A119" s="426" t="s">
        <v>301</v>
      </c>
      <c r="B119" s="427">
        <f t="shared" si="12"/>
        <v>3204</v>
      </c>
      <c r="C119" s="428">
        <v>963</v>
      </c>
      <c r="D119" s="428">
        <v>53</v>
      </c>
      <c r="E119" s="428">
        <v>1402</v>
      </c>
      <c r="F119" s="428">
        <v>30</v>
      </c>
      <c r="G119" s="428">
        <v>59</v>
      </c>
      <c r="H119" s="428">
        <v>30</v>
      </c>
      <c r="I119" s="429">
        <v>39</v>
      </c>
      <c r="J119" s="427">
        <v>224</v>
      </c>
      <c r="K119" s="428">
        <v>404</v>
      </c>
    </row>
    <row r="120" spans="1:12" ht="18" customHeight="1">
      <c r="A120" s="426" t="s">
        <v>302</v>
      </c>
      <c r="B120" s="427">
        <f t="shared" si="12"/>
        <v>20352</v>
      </c>
      <c r="C120" s="428">
        <v>5794</v>
      </c>
      <c r="D120" s="428">
        <v>215</v>
      </c>
      <c r="E120" s="428">
        <v>7008</v>
      </c>
      <c r="F120" s="428">
        <v>657</v>
      </c>
      <c r="G120" s="428">
        <v>829</v>
      </c>
      <c r="H120" s="428">
        <v>334</v>
      </c>
      <c r="I120" s="429">
        <v>705</v>
      </c>
      <c r="J120" s="427">
        <v>2079</v>
      </c>
      <c r="K120" s="428">
        <v>2731</v>
      </c>
    </row>
    <row r="121" spans="1:12" ht="10.5" customHeight="1">
      <c r="A121" s="426"/>
      <c r="B121" s="424"/>
      <c r="C121" s="425"/>
      <c r="D121" s="425"/>
      <c r="E121" s="425"/>
      <c r="F121" s="425"/>
      <c r="G121" s="425"/>
      <c r="H121" s="425"/>
      <c r="I121" s="420"/>
      <c r="J121" s="424"/>
      <c r="K121" s="425"/>
    </row>
    <row r="122" spans="1:12" s="438" customFormat="1" ht="18" customHeight="1">
      <c r="A122" s="455" t="s">
        <v>28</v>
      </c>
      <c r="B122" s="424">
        <f t="shared" si="12"/>
        <v>18556</v>
      </c>
      <c r="C122" s="425">
        <f>SUM(C124:C125)</f>
        <v>4546</v>
      </c>
      <c r="D122" s="425">
        <f t="shared" ref="D122:K122" si="18">SUM(D124:D125)</f>
        <v>144</v>
      </c>
      <c r="E122" s="425">
        <f t="shared" si="18"/>
        <v>7807</v>
      </c>
      <c r="F122" s="425">
        <f t="shared" si="18"/>
        <v>427</v>
      </c>
      <c r="G122" s="425">
        <f t="shared" si="18"/>
        <v>822</v>
      </c>
      <c r="H122" s="425">
        <f t="shared" si="18"/>
        <v>379</v>
      </c>
      <c r="I122" s="420">
        <f t="shared" si="18"/>
        <v>587</v>
      </c>
      <c r="J122" s="424">
        <f t="shared" si="18"/>
        <v>1594</v>
      </c>
      <c r="K122" s="425">
        <f t="shared" si="18"/>
        <v>2250</v>
      </c>
      <c r="L122" s="561"/>
    </row>
    <row r="123" spans="1:12" ht="15.75">
      <c r="A123" s="423" t="s">
        <v>282</v>
      </c>
      <c r="B123" s="427"/>
      <c r="C123" s="428"/>
      <c r="D123" s="428"/>
      <c r="E123" s="428"/>
      <c r="F123" s="428"/>
      <c r="G123" s="428"/>
      <c r="H123" s="428"/>
      <c r="I123" s="429"/>
      <c r="J123" s="427"/>
      <c r="K123" s="428"/>
    </row>
    <row r="124" spans="1:12" ht="18" customHeight="1">
      <c r="A124" s="426" t="s">
        <v>303</v>
      </c>
      <c r="B124" s="427">
        <f t="shared" si="12"/>
        <v>6800</v>
      </c>
      <c r="C124" s="428">
        <v>1578</v>
      </c>
      <c r="D124" s="428">
        <v>34</v>
      </c>
      <c r="E124" s="429">
        <v>3039</v>
      </c>
      <c r="F124" s="429">
        <v>90</v>
      </c>
      <c r="G124" s="428">
        <v>148</v>
      </c>
      <c r="H124" s="428">
        <v>129</v>
      </c>
      <c r="I124" s="429">
        <v>271</v>
      </c>
      <c r="J124" s="427">
        <v>626</v>
      </c>
      <c r="K124" s="428">
        <v>885</v>
      </c>
    </row>
    <row r="125" spans="1:12" ht="18" customHeight="1">
      <c r="A125" s="426" t="s">
        <v>304</v>
      </c>
      <c r="B125" s="427">
        <f t="shared" si="12"/>
        <v>11756</v>
      </c>
      <c r="C125" s="428">
        <v>2968</v>
      </c>
      <c r="D125" s="428">
        <v>110</v>
      </c>
      <c r="E125" s="428">
        <v>4768</v>
      </c>
      <c r="F125" s="428">
        <v>337</v>
      </c>
      <c r="G125" s="428">
        <v>674</v>
      </c>
      <c r="H125" s="428">
        <v>250</v>
      </c>
      <c r="I125" s="429">
        <v>316</v>
      </c>
      <c r="J125" s="427">
        <v>968</v>
      </c>
      <c r="K125" s="428">
        <v>1365</v>
      </c>
    </row>
    <row r="126" spans="1:12" ht="3.75" customHeight="1">
      <c r="A126" s="456"/>
      <c r="B126" s="457"/>
      <c r="C126" s="457"/>
      <c r="D126" s="457"/>
      <c r="E126" s="457"/>
      <c r="F126" s="457"/>
      <c r="G126" s="457"/>
      <c r="H126" s="457"/>
      <c r="I126" s="458"/>
      <c r="J126" s="397"/>
    </row>
    <row r="127" spans="1:12">
      <c r="A127" s="436" t="s">
        <v>447</v>
      </c>
      <c r="B127" s="457"/>
      <c r="C127" s="457"/>
      <c r="D127" s="457"/>
      <c r="E127" s="457"/>
      <c r="F127" s="457"/>
      <c r="G127" s="457"/>
      <c r="H127" s="457"/>
      <c r="I127" s="458"/>
      <c r="J127" s="459"/>
    </row>
    <row r="128" spans="1:12" s="48" customFormat="1" ht="12">
      <c r="A128" s="356" t="s">
        <v>362</v>
      </c>
      <c r="B128" s="460"/>
      <c r="C128" s="460"/>
      <c r="D128" s="460"/>
      <c r="E128" s="460"/>
      <c r="F128" s="460"/>
      <c r="G128" s="460"/>
      <c r="H128" s="460"/>
      <c r="I128" s="433"/>
      <c r="J128" s="461"/>
      <c r="K128" s="47"/>
      <c r="L128" s="47"/>
    </row>
    <row r="129" spans="1:12">
      <c r="A129" s="436" t="s">
        <v>446</v>
      </c>
      <c r="B129" s="457"/>
      <c r="C129" s="457"/>
      <c r="D129" s="457"/>
      <c r="E129" s="457"/>
      <c r="F129" s="457"/>
      <c r="G129" s="457"/>
      <c r="H129" s="457"/>
      <c r="I129" s="458"/>
      <c r="J129" s="459"/>
    </row>
    <row r="130" spans="1:12" s="86" customFormat="1" ht="12">
      <c r="A130" s="87" t="s">
        <v>363</v>
      </c>
      <c r="B130" s="462"/>
      <c r="C130" s="463"/>
      <c r="D130" s="463"/>
      <c r="E130" s="463"/>
      <c r="F130" s="463"/>
      <c r="G130" s="463"/>
      <c r="H130" s="463"/>
      <c r="I130" s="462"/>
      <c r="J130" s="322"/>
      <c r="K130" s="328"/>
      <c r="L130" s="328"/>
    </row>
    <row r="138" spans="1:12">
      <c r="B138" s="464"/>
      <c r="C138" s="464"/>
      <c r="D138" s="464"/>
      <c r="E138" s="464"/>
      <c r="F138" s="464"/>
      <c r="G138" s="464"/>
      <c r="H138" s="464"/>
      <c r="I138" s="465"/>
    </row>
    <row r="139" spans="1:12">
      <c r="B139" s="464"/>
      <c r="C139" s="464"/>
      <c r="D139" s="464"/>
      <c r="E139" s="464"/>
      <c r="F139" s="464"/>
      <c r="G139" s="464"/>
      <c r="H139" s="464"/>
      <c r="I139" s="465"/>
    </row>
    <row r="156" spans="2:9">
      <c r="B156" s="464"/>
      <c r="C156" s="464"/>
      <c r="D156" s="464"/>
      <c r="E156" s="464"/>
      <c r="F156" s="464"/>
      <c r="G156" s="464"/>
      <c r="H156" s="464"/>
      <c r="I156" s="465"/>
    </row>
    <row r="157" spans="2:9">
      <c r="B157" s="464"/>
      <c r="C157" s="464"/>
      <c r="D157" s="464"/>
      <c r="E157" s="464"/>
      <c r="F157" s="464"/>
      <c r="G157" s="464"/>
      <c r="H157" s="464"/>
      <c r="I157" s="465"/>
    </row>
    <row r="158" spans="2:9">
      <c r="B158" s="464"/>
      <c r="C158" s="464"/>
      <c r="D158" s="464"/>
      <c r="E158" s="464"/>
      <c r="F158" s="464"/>
      <c r="G158" s="464"/>
      <c r="H158" s="464"/>
      <c r="I158" s="465"/>
    </row>
    <row r="159" spans="2:9">
      <c r="B159" s="464"/>
      <c r="C159" s="464"/>
      <c r="D159" s="464"/>
      <c r="E159" s="464"/>
      <c r="F159" s="464"/>
      <c r="G159" s="464"/>
      <c r="H159" s="464"/>
      <c r="I159" s="465"/>
    </row>
    <row r="160" spans="2:9">
      <c r="B160" s="464"/>
      <c r="C160" s="464"/>
      <c r="D160" s="464"/>
      <c r="E160" s="464"/>
      <c r="F160" s="464"/>
      <c r="G160" s="464"/>
      <c r="H160" s="464"/>
      <c r="I160" s="465"/>
    </row>
    <row r="161" spans="2:9">
      <c r="B161" s="464"/>
      <c r="C161" s="464"/>
      <c r="D161" s="464"/>
      <c r="E161" s="464"/>
      <c r="F161" s="464"/>
      <c r="G161" s="464"/>
      <c r="H161" s="464"/>
      <c r="I161" s="465"/>
    </row>
    <row r="162" spans="2:9">
      <c r="B162" s="464"/>
      <c r="C162" s="464"/>
      <c r="D162" s="464"/>
      <c r="E162" s="464"/>
      <c r="F162" s="464"/>
      <c r="G162" s="464"/>
      <c r="H162" s="464"/>
      <c r="I162" s="465"/>
    </row>
    <row r="163" spans="2:9">
      <c r="B163" s="464"/>
      <c r="C163" s="464"/>
      <c r="D163" s="464"/>
      <c r="E163" s="464"/>
      <c r="F163" s="464"/>
      <c r="G163" s="464"/>
      <c r="H163" s="464"/>
      <c r="I163" s="465"/>
    </row>
    <row r="164" spans="2:9">
      <c r="B164" s="464"/>
      <c r="C164" s="464"/>
      <c r="D164" s="464"/>
      <c r="E164" s="464"/>
      <c r="F164" s="464"/>
      <c r="G164" s="464"/>
      <c r="H164" s="464"/>
      <c r="I164" s="465"/>
    </row>
    <row r="165" spans="2:9">
      <c r="B165" s="464"/>
      <c r="C165" s="464"/>
      <c r="D165" s="464"/>
      <c r="E165" s="464"/>
      <c r="F165" s="464"/>
      <c r="G165" s="464"/>
      <c r="H165" s="464"/>
      <c r="I165" s="465"/>
    </row>
    <row r="166" spans="2:9">
      <c r="B166" s="464"/>
      <c r="C166" s="464"/>
      <c r="D166" s="464"/>
      <c r="E166" s="464"/>
      <c r="F166" s="464"/>
      <c r="G166" s="464"/>
      <c r="H166" s="464"/>
      <c r="I166" s="465"/>
    </row>
    <row r="167" spans="2:9">
      <c r="B167" s="464"/>
      <c r="C167" s="464"/>
      <c r="D167" s="464"/>
      <c r="E167" s="464"/>
      <c r="F167" s="464"/>
      <c r="G167" s="464"/>
      <c r="H167" s="464"/>
      <c r="I167" s="465"/>
    </row>
    <row r="168" spans="2:9">
      <c r="B168" s="464"/>
      <c r="C168" s="464"/>
      <c r="D168" s="464"/>
      <c r="E168" s="464"/>
      <c r="F168" s="464"/>
      <c r="G168" s="464"/>
      <c r="H168" s="464"/>
      <c r="I168" s="465"/>
    </row>
    <row r="169" spans="2:9">
      <c r="B169" s="464"/>
      <c r="C169" s="464"/>
      <c r="D169" s="464"/>
      <c r="E169" s="464"/>
      <c r="F169" s="464"/>
      <c r="G169" s="464"/>
      <c r="H169" s="464"/>
      <c r="I169" s="465"/>
    </row>
    <row r="170" spans="2:9">
      <c r="B170" s="464"/>
      <c r="C170" s="464"/>
      <c r="D170" s="464"/>
      <c r="E170" s="464"/>
      <c r="F170" s="464"/>
      <c r="G170" s="464"/>
      <c r="H170" s="464"/>
      <c r="I170" s="465"/>
    </row>
    <row r="171" spans="2:9">
      <c r="B171" s="464"/>
      <c r="C171" s="464"/>
      <c r="D171" s="464"/>
      <c r="E171" s="464"/>
      <c r="F171" s="464"/>
      <c r="G171" s="464"/>
      <c r="H171" s="464"/>
      <c r="I171" s="465"/>
    </row>
    <row r="172" spans="2:9">
      <c r="B172" s="464"/>
      <c r="C172" s="464"/>
      <c r="D172" s="464"/>
      <c r="E172" s="464"/>
      <c r="F172" s="464"/>
      <c r="G172" s="464"/>
      <c r="H172" s="464"/>
      <c r="I172" s="465"/>
    </row>
    <row r="173" spans="2:9">
      <c r="B173" s="464"/>
      <c r="C173" s="464"/>
      <c r="D173" s="464"/>
      <c r="E173" s="464"/>
      <c r="F173" s="464"/>
      <c r="G173" s="464"/>
      <c r="H173" s="464"/>
      <c r="I173" s="465"/>
    </row>
    <row r="174" spans="2:9">
      <c r="B174" s="464"/>
      <c r="C174" s="464"/>
      <c r="D174" s="464"/>
      <c r="E174" s="464"/>
      <c r="F174" s="464"/>
      <c r="G174" s="464"/>
      <c r="H174" s="464"/>
      <c r="I174" s="465"/>
    </row>
    <row r="175" spans="2:9">
      <c r="B175" s="464"/>
      <c r="C175" s="464"/>
      <c r="D175" s="464"/>
      <c r="E175" s="464"/>
      <c r="F175" s="464"/>
      <c r="G175" s="464"/>
      <c r="H175" s="464"/>
      <c r="I175" s="465"/>
    </row>
    <row r="176" spans="2:9">
      <c r="B176" s="464"/>
      <c r="C176" s="464"/>
      <c r="D176" s="464"/>
      <c r="E176" s="464"/>
      <c r="F176" s="464"/>
      <c r="G176" s="464"/>
      <c r="H176" s="464"/>
      <c r="I176" s="465"/>
    </row>
    <row r="177" spans="2:9">
      <c r="B177" s="464"/>
      <c r="C177" s="464"/>
      <c r="D177" s="464"/>
      <c r="E177" s="464"/>
      <c r="F177" s="464"/>
      <c r="G177" s="464"/>
      <c r="H177" s="464"/>
      <c r="I177" s="465"/>
    </row>
    <row r="178" spans="2:9">
      <c r="B178" s="464"/>
      <c r="C178" s="464"/>
      <c r="D178" s="464"/>
      <c r="E178" s="464"/>
      <c r="F178" s="464"/>
      <c r="G178" s="464"/>
      <c r="H178" s="464"/>
      <c r="I178" s="465"/>
    </row>
    <row r="179" spans="2:9">
      <c r="B179" s="464"/>
      <c r="C179" s="464"/>
      <c r="D179" s="464"/>
      <c r="E179" s="464"/>
      <c r="F179" s="464"/>
      <c r="G179" s="464"/>
      <c r="H179" s="464"/>
      <c r="I179" s="465"/>
    </row>
    <row r="180" spans="2:9">
      <c r="B180" s="464"/>
      <c r="C180" s="464"/>
      <c r="D180" s="464"/>
      <c r="E180" s="464"/>
      <c r="F180" s="464"/>
      <c r="G180" s="464"/>
      <c r="H180" s="464"/>
      <c r="I180" s="465"/>
    </row>
    <row r="181" spans="2:9">
      <c r="B181" s="464"/>
      <c r="C181" s="464"/>
      <c r="D181" s="464"/>
      <c r="E181" s="464"/>
      <c r="F181" s="464"/>
      <c r="G181" s="464"/>
      <c r="H181" s="464"/>
      <c r="I181" s="465"/>
    </row>
    <row r="182" spans="2:9">
      <c r="B182" s="464"/>
      <c r="C182" s="464"/>
      <c r="D182" s="464"/>
      <c r="E182" s="464"/>
      <c r="F182" s="464"/>
      <c r="G182" s="464"/>
      <c r="H182" s="464"/>
      <c r="I182" s="465"/>
    </row>
    <row r="183" spans="2:9">
      <c r="B183" s="464"/>
      <c r="C183" s="464"/>
      <c r="D183" s="464"/>
      <c r="E183" s="464"/>
      <c r="F183" s="464"/>
      <c r="G183" s="464"/>
      <c r="H183" s="464"/>
      <c r="I183" s="465"/>
    </row>
    <row r="184" spans="2:9">
      <c r="B184" s="464"/>
      <c r="C184" s="464"/>
      <c r="D184" s="464"/>
      <c r="E184" s="464"/>
      <c r="F184" s="464"/>
      <c r="G184" s="464"/>
      <c r="H184" s="464"/>
      <c r="I184" s="465"/>
    </row>
    <row r="185" spans="2:9">
      <c r="B185" s="464"/>
      <c r="C185" s="464"/>
      <c r="D185" s="464"/>
      <c r="E185" s="464"/>
      <c r="F185" s="464"/>
      <c r="G185" s="464"/>
      <c r="H185" s="464"/>
      <c r="I185" s="465"/>
    </row>
    <row r="186" spans="2:9">
      <c r="B186" s="464"/>
      <c r="C186" s="464"/>
      <c r="D186" s="464"/>
      <c r="E186" s="464"/>
      <c r="F186" s="464"/>
      <c r="G186" s="464"/>
      <c r="H186" s="464"/>
      <c r="I186" s="465"/>
    </row>
    <row r="187" spans="2:9">
      <c r="B187" s="464"/>
      <c r="C187" s="464"/>
      <c r="D187" s="464"/>
      <c r="E187" s="464"/>
      <c r="F187" s="464"/>
      <c r="G187" s="464"/>
      <c r="H187" s="464"/>
      <c r="I187" s="465"/>
    </row>
    <row r="188" spans="2:9">
      <c r="B188" s="464"/>
      <c r="C188" s="464"/>
      <c r="D188" s="464"/>
      <c r="E188" s="464"/>
      <c r="F188" s="464"/>
      <c r="G188" s="464"/>
      <c r="H188" s="464"/>
      <c r="I188" s="465"/>
    </row>
    <row r="189" spans="2:9">
      <c r="B189" s="464"/>
      <c r="C189" s="464"/>
      <c r="D189" s="464"/>
      <c r="E189" s="464"/>
      <c r="F189" s="464"/>
      <c r="G189" s="464"/>
      <c r="H189" s="464"/>
      <c r="I189" s="465"/>
    </row>
    <row r="190" spans="2:9">
      <c r="B190" s="464"/>
      <c r="C190" s="464"/>
      <c r="D190" s="464"/>
      <c r="E190" s="464"/>
      <c r="F190" s="464"/>
      <c r="G190" s="464"/>
      <c r="H190" s="464"/>
      <c r="I190" s="465"/>
    </row>
    <row r="191" spans="2:9">
      <c r="B191" s="464"/>
      <c r="C191" s="464"/>
      <c r="D191" s="464"/>
      <c r="E191" s="464"/>
      <c r="F191" s="464"/>
      <c r="G191" s="464"/>
      <c r="H191" s="464"/>
      <c r="I191" s="465"/>
    </row>
    <row r="192" spans="2:9">
      <c r="B192" s="464"/>
      <c r="C192" s="464"/>
      <c r="D192" s="464"/>
      <c r="E192" s="464"/>
      <c r="F192" s="464"/>
      <c r="G192" s="464"/>
      <c r="H192" s="464"/>
      <c r="I192" s="465"/>
    </row>
    <row r="193" spans="2:9">
      <c r="B193" s="464"/>
      <c r="C193" s="464"/>
      <c r="D193" s="464"/>
      <c r="E193" s="464"/>
      <c r="F193" s="464"/>
      <c r="G193" s="464"/>
      <c r="H193" s="464"/>
      <c r="I193" s="465"/>
    </row>
    <row r="194" spans="2:9">
      <c r="B194" s="464"/>
      <c r="C194" s="464"/>
      <c r="D194" s="464"/>
      <c r="E194" s="464"/>
      <c r="F194" s="464"/>
      <c r="G194" s="464"/>
      <c r="H194" s="464"/>
      <c r="I194" s="465"/>
    </row>
    <row r="195" spans="2:9">
      <c r="B195" s="464"/>
      <c r="C195" s="464"/>
      <c r="D195" s="464"/>
      <c r="E195" s="464"/>
      <c r="F195" s="464"/>
      <c r="G195" s="464"/>
      <c r="H195" s="464"/>
      <c r="I195" s="465"/>
    </row>
    <row r="196" spans="2:9">
      <c r="B196" s="464"/>
      <c r="C196" s="464"/>
      <c r="D196" s="464"/>
      <c r="E196" s="464"/>
      <c r="F196" s="464"/>
      <c r="G196" s="464"/>
      <c r="H196" s="464"/>
      <c r="I196" s="465"/>
    </row>
    <row r="197" spans="2:9">
      <c r="B197" s="464"/>
      <c r="C197" s="464"/>
      <c r="D197" s="464"/>
      <c r="E197" s="464"/>
      <c r="F197" s="464"/>
      <c r="G197" s="464"/>
      <c r="H197" s="464"/>
      <c r="I197" s="465"/>
    </row>
    <row r="198" spans="2:9">
      <c r="B198" s="464"/>
      <c r="C198" s="464"/>
      <c r="D198" s="464"/>
      <c r="E198" s="464"/>
      <c r="F198" s="464"/>
      <c r="G198" s="464"/>
      <c r="H198" s="464"/>
      <c r="I198" s="465"/>
    </row>
    <row r="199" spans="2:9">
      <c r="B199" s="464"/>
      <c r="C199" s="464"/>
      <c r="D199" s="464"/>
      <c r="E199" s="464"/>
      <c r="F199" s="464"/>
      <c r="G199" s="464"/>
      <c r="H199" s="464"/>
      <c r="I199" s="465"/>
    </row>
    <row r="200" spans="2:9">
      <c r="B200" s="464"/>
      <c r="C200" s="464"/>
      <c r="D200" s="464"/>
      <c r="E200" s="464"/>
      <c r="F200" s="464"/>
      <c r="G200" s="464"/>
      <c r="H200" s="464"/>
      <c r="I200" s="465"/>
    </row>
    <row r="201" spans="2:9">
      <c r="B201" s="464"/>
      <c r="C201" s="464"/>
      <c r="D201" s="464"/>
      <c r="E201" s="464"/>
      <c r="F201" s="464"/>
      <c r="G201" s="464"/>
      <c r="H201" s="464"/>
      <c r="I201" s="465"/>
    </row>
    <row r="202" spans="2:9">
      <c r="B202" s="464"/>
      <c r="C202" s="464"/>
      <c r="D202" s="464"/>
      <c r="E202" s="464"/>
      <c r="F202" s="464"/>
      <c r="G202" s="464"/>
      <c r="H202" s="464"/>
      <c r="I202" s="465"/>
    </row>
    <row r="203" spans="2:9">
      <c r="B203" s="464"/>
      <c r="C203" s="464"/>
      <c r="D203" s="464"/>
      <c r="E203" s="464"/>
      <c r="F203" s="464"/>
      <c r="G203" s="464"/>
      <c r="H203" s="464"/>
      <c r="I203" s="465"/>
    </row>
    <row r="204" spans="2:9">
      <c r="B204" s="464"/>
      <c r="C204" s="464"/>
      <c r="D204" s="464"/>
      <c r="E204" s="464"/>
      <c r="F204" s="464"/>
      <c r="G204" s="464"/>
      <c r="H204" s="464"/>
      <c r="I204" s="465"/>
    </row>
    <row r="205" spans="2:9">
      <c r="B205" s="464"/>
      <c r="C205" s="464"/>
      <c r="D205" s="464"/>
      <c r="E205" s="464"/>
      <c r="F205" s="464"/>
      <c r="G205" s="464"/>
      <c r="H205" s="464"/>
      <c r="I205" s="465"/>
    </row>
    <row r="206" spans="2:9">
      <c r="B206" s="464"/>
      <c r="C206" s="464"/>
      <c r="D206" s="464"/>
      <c r="E206" s="464"/>
      <c r="F206" s="464"/>
      <c r="G206" s="464"/>
      <c r="H206" s="464"/>
      <c r="I206" s="465"/>
    </row>
    <row r="207" spans="2:9">
      <c r="B207" s="464"/>
      <c r="C207" s="464"/>
      <c r="D207" s="464"/>
      <c r="E207" s="464"/>
      <c r="F207" s="464"/>
      <c r="G207" s="464"/>
      <c r="H207" s="464"/>
      <c r="I207" s="465"/>
    </row>
    <row r="208" spans="2:9">
      <c r="B208" s="464"/>
      <c r="C208" s="464"/>
      <c r="D208" s="464"/>
      <c r="E208" s="464"/>
      <c r="F208" s="464"/>
      <c r="G208" s="464"/>
      <c r="H208" s="464"/>
      <c r="I208" s="465"/>
    </row>
    <row r="209" spans="2:9">
      <c r="B209" s="464"/>
      <c r="C209" s="464"/>
      <c r="D209" s="464"/>
      <c r="E209" s="464"/>
      <c r="F209" s="464"/>
      <c r="G209" s="464"/>
      <c r="H209" s="464"/>
      <c r="I209" s="465"/>
    </row>
    <row r="210" spans="2:9">
      <c r="B210" s="464"/>
      <c r="C210" s="464"/>
      <c r="D210" s="464"/>
      <c r="E210" s="464"/>
      <c r="F210" s="464"/>
      <c r="G210" s="464"/>
      <c r="H210" s="464"/>
      <c r="I210" s="465"/>
    </row>
    <row r="211" spans="2:9">
      <c r="B211" s="464"/>
      <c r="C211" s="464"/>
      <c r="D211" s="464"/>
      <c r="E211" s="464"/>
      <c r="F211" s="464"/>
      <c r="G211" s="464"/>
      <c r="H211" s="464"/>
      <c r="I211" s="465"/>
    </row>
    <row r="212" spans="2:9">
      <c r="B212" s="464"/>
      <c r="C212" s="464"/>
      <c r="D212" s="464"/>
      <c r="E212" s="464"/>
      <c r="F212" s="464"/>
      <c r="G212" s="464"/>
      <c r="H212" s="464"/>
      <c r="I212" s="465"/>
    </row>
    <row r="213" spans="2:9">
      <c r="B213" s="464"/>
      <c r="C213" s="464"/>
      <c r="D213" s="464"/>
      <c r="E213" s="464"/>
      <c r="F213" s="464"/>
      <c r="G213" s="464"/>
      <c r="H213" s="464"/>
      <c r="I213" s="465"/>
    </row>
    <row r="214" spans="2:9">
      <c r="B214" s="464"/>
      <c r="C214" s="464"/>
      <c r="D214" s="464"/>
      <c r="E214" s="464"/>
      <c r="F214" s="464"/>
      <c r="G214" s="464"/>
      <c r="H214" s="464"/>
      <c r="I214" s="465"/>
    </row>
    <row r="215" spans="2:9">
      <c r="B215" s="464"/>
      <c r="C215" s="464"/>
      <c r="D215" s="464"/>
      <c r="E215" s="464"/>
      <c r="F215" s="464"/>
      <c r="G215" s="464"/>
      <c r="H215" s="464"/>
      <c r="I215" s="465"/>
    </row>
    <row r="216" spans="2:9">
      <c r="B216" s="464"/>
      <c r="C216" s="464"/>
      <c r="D216" s="464"/>
      <c r="E216" s="464"/>
      <c r="F216" s="464"/>
      <c r="G216" s="464"/>
      <c r="H216" s="464"/>
      <c r="I216" s="465"/>
    </row>
    <row r="217" spans="2:9">
      <c r="B217" s="464"/>
      <c r="C217" s="464"/>
      <c r="D217" s="464"/>
      <c r="E217" s="464"/>
      <c r="F217" s="464"/>
      <c r="G217" s="464"/>
      <c r="H217" s="464"/>
      <c r="I217" s="465"/>
    </row>
    <row r="218" spans="2:9">
      <c r="B218" s="464"/>
      <c r="C218" s="464"/>
      <c r="D218" s="464"/>
      <c r="E218" s="464"/>
      <c r="F218" s="464"/>
      <c r="G218" s="464"/>
      <c r="H218" s="464"/>
      <c r="I218" s="465"/>
    </row>
    <row r="219" spans="2:9">
      <c r="B219" s="464"/>
      <c r="C219" s="464"/>
      <c r="D219" s="464"/>
      <c r="E219" s="464"/>
      <c r="F219" s="464"/>
      <c r="G219" s="464"/>
      <c r="H219" s="464"/>
      <c r="I219" s="465"/>
    </row>
    <row r="220" spans="2:9">
      <c r="B220" s="464"/>
      <c r="C220" s="464"/>
      <c r="D220" s="464"/>
      <c r="E220" s="464"/>
      <c r="F220" s="464"/>
      <c r="G220" s="464"/>
      <c r="H220" s="464"/>
      <c r="I220" s="465"/>
    </row>
    <row r="221" spans="2:9">
      <c r="B221" s="464"/>
      <c r="C221" s="464"/>
      <c r="D221" s="464"/>
      <c r="E221" s="464"/>
      <c r="F221" s="464"/>
      <c r="G221" s="464"/>
      <c r="H221" s="464"/>
      <c r="I221" s="465"/>
    </row>
    <row r="222" spans="2:9">
      <c r="B222" s="464"/>
      <c r="C222" s="464"/>
      <c r="D222" s="464"/>
      <c r="E222" s="464"/>
      <c r="F222" s="464"/>
      <c r="G222" s="464"/>
      <c r="H222" s="464"/>
      <c r="I222" s="465"/>
    </row>
    <row r="223" spans="2:9">
      <c r="B223" s="464"/>
      <c r="C223" s="464"/>
      <c r="D223" s="464"/>
      <c r="E223" s="464"/>
      <c r="F223" s="464"/>
      <c r="G223" s="464"/>
      <c r="H223" s="464"/>
      <c r="I223" s="465"/>
    </row>
    <row r="224" spans="2:9">
      <c r="B224" s="464"/>
      <c r="C224" s="464"/>
      <c r="D224" s="464"/>
      <c r="E224" s="464"/>
      <c r="F224" s="464"/>
      <c r="G224" s="464"/>
      <c r="H224" s="464"/>
      <c r="I224" s="465"/>
    </row>
    <row r="225" spans="2:9">
      <c r="B225" s="464"/>
      <c r="C225" s="464"/>
      <c r="D225" s="464"/>
      <c r="E225" s="464"/>
      <c r="F225" s="464"/>
      <c r="G225" s="464"/>
      <c r="H225" s="464"/>
      <c r="I225" s="465"/>
    </row>
    <row r="226" spans="2:9">
      <c r="B226" s="464"/>
      <c r="C226" s="464"/>
      <c r="D226" s="464"/>
      <c r="E226" s="464"/>
      <c r="F226" s="464"/>
      <c r="G226" s="464"/>
      <c r="H226" s="464"/>
      <c r="I226" s="465"/>
    </row>
    <row r="227" spans="2:9">
      <c r="B227" s="464"/>
      <c r="C227" s="464"/>
      <c r="D227" s="464"/>
      <c r="E227" s="464"/>
      <c r="F227" s="464"/>
      <c r="G227" s="464"/>
      <c r="H227" s="464"/>
      <c r="I227" s="465"/>
    </row>
    <row r="228" spans="2:9">
      <c r="B228" s="464"/>
      <c r="C228" s="464"/>
      <c r="D228" s="464"/>
      <c r="E228" s="464"/>
      <c r="F228" s="464"/>
      <c r="G228" s="464"/>
      <c r="H228" s="464"/>
      <c r="I228" s="465"/>
    </row>
    <row r="229" spans="2:9">
      <c r="B229" s="464"/>
      <c r="C229" s="464"/>
      <c r="D229" s="464"/>
      <c r="E229" s="464"/>
      <c r="F229" s="464"/>
      <c r="G229" s="464"/>
      <c r="H229" s="464"/>
      <c r="I229" s="465"/>
    </row>
    <row r="230" spans="2:9">
      <c r="B230" s="464"/>
      <c r="C230" s="464"/>
      <c r="D230" s="464"/>
      <c r="E230" s="464"/>
      <c r="F230" s="464"/>
      <c r="G230" s="464"/>
      <c r="H230" s="464"/>
      <c r="I230" s="465"/>
    </row>
    <row r="231" spans="2:9">
      <c r="B231" s="464"/>
      <c r="C231" s="464"/>
      <c r="D231" s="464"/>
      <c r="E231" s="464"/>
      <c r="F231" s="464"/>
      <c r="G231" s="464"/>
      <c r="H231" s="464"/>
      <c r="I231" s="465"/>
    </row>
    <row r="232" spans="2:9">
      <c r="B232" s="464"/>
      <c r="C232" s="464"/>
      <c r="D232" s="464"/>
      <c r="E232" s="464"/>
      <c r="F232" s="464"/>
      <c r="G232" s="464"/>
      <c r="H232" s="464"/>
      <c r="I232" s="465"/>
    </row>
    <row r="233" spans="2:9">
      <c r="B233" s="464"/>
      <c r="C233" s="464"/>
      <c r="D233" s="464"/>
      <c r="E233" s="464"/>
      <c r="F233" s="464"/>
      <c r="G233" s="464"/>
      <c r="H233" s="464"/>
      <c r="I233" s="465"/>
    </row>
    <row r="234" spans="2:9">
      <c r="B234" s="464"/>
      <c r="C234" s="464"/>
      <c r="D234" s="464"/>
      <c r="E234" s="464"/>
      <c r="F234" s="464"/>
      <c r="G234" s="464"/>
      <c r="H234" s="464"/>
      <c r="I234" s="465"/>
    </row>
    <row r="235" spans="2:9">
      <c r="B235" s="464"/>
      <c r="C235" s="464"/>
      <c r="D235" s="464"/>
      <c r="E235" s="464"/>
      <c r="F235" s="464"/>
      <c r="G235" s="464"/>
      <c r="H235" s="464"/>
      <c r="I235" s="465"/>
    </row>
    <row r="236" spans="2:9">
      <c r="B236" s="464"/>
      <c r="C236" s="464"/>
      <c r="D236" s="464"/>
      <c r="E236" s="464"/>
      <c r="F236" s="464"/>
      <c r="G236" s="464"/>
      <c r="H236" s="464"/>
      <c r="I236" s="465"/>
    </row>
    <row r="237" spans="2:9">
      <c r="B237" s="464"/>
      <c r="C237" s="464"/>
      <c r="D237" s="464"/>
      <c r="E237" s="464"/>
      <c r="F237" s="464"/>
      <c r="G237" s="464"/>
      <c r="H237" s="464"/>
      <c r="I237" s="465"/>
    </row>
    <row r="238" spans="2:9">
      <c r="B238" s="464"/>
      <c r="C238" s="464"/>
      <c r="D238" s="464"/>
      <c r="E238" s="464"/>
      <c r="F238" s="464"/>
      <c r="G238" s="464"/>
      <c r="H238" s="464"/>
      <c r="I238" s="465"/>
    </row>
    <row r="239" spans="2:9">
      <c r="B239" s="464"/>
      <c r="C239" s="464"/>
      <c r="D239" s="464"/>
      <c r="E239" s="464"/>
      <c r="F239" s="464"/>
      <c r="G239" s="464"/>
      <c r="H239" s="464"/>
      <c r="I239" s="465"/>
    </row>
    <row r="240" spans="2:9">
      <c r="B240" s="464"/>
      <c r="C240" s="464"/>
      <c r="D240" s="464"/>
      <c r="E240" s="464"/>
      <c r="F240" s="464"/>
      <c r="G240" s="464"/>
      <c r="H240" s="464"/>
      <c r="I240" s="465"/>
    </row>
    <row r="241" spans="2:9">
      <c r="B241" s="464"/>
      <c r="C241" s="464"/>
      <c r="D241" s="464"/>
      <c r="E241" s="464"/>
      <c r="F241" s="464"/>
      <c r="G241" s="464"/>
      <c r="H241" s="464"/>
      <c r="I241" s="465"/>
    </row>
    <row r="242" spans="2:9">
      <c r="B242" s="464"/>
      <c r="C242" s="464"/>
      <c r="D242" s="464"/>
      <c r="E242" s="464"/>
      <c r="F242" s="464"/>
      <c r="G242" s="464"/>
      <c r="H242" s="464"/>
      <c r="I242" s="465"/>
    </row>
    <row r="243" spans="2:9">
      <c r="B243" s="464"/>
      <c r="C243" s="464"/>
      <c r="D243" s="464"/>
      <c r="E243" s="464"/>
      <c r="F243" s="464"/>
      <c r="G243" s="464"/>
      <c r="H243" s="464"/>
      <c r="I243" s="465"/>
    </row>
    <row r="244" spans="2:9">
      <c r="B244" s="464"/>
      <c r="C244" s="464"/>
      <c r="D244" s="464"/>
      <c r="E244" s="464"/>
      <c r="F244" s="464"/>
      <c r="G244" s="464"/>
      <c r="H244" s="464"/>
      <c r="I244" s="465"/>
    </row>
    <row r="245" spans="2:9">
      <c r="B245" s="464"/>
      <c r="C245" s="464"/>
      <c r="D245" s="464"/>
      <c r="E245" s="464"/>
      <c r="F245" s="464"/>
      <c r="G245" s="464"/>
      <c r="H245" s="464"/>
      <c r="I245" s="465"/>
    </row>
    <row r="246" spans="2:9">
      <c r="B246" s="464"/>
      <c r="C246" s="464"/>
      <c r="D246" s="464"/>
      <c r="E246" s="464"/>
      <c r="F246" s="464"/>
      <c r="G246" s="464"/>
      <c r="H246" s="464"/>
      <c r="I246" s="465"/>
    </row>
    <row r="247" spans="2:9">
      <c r="B247" s="464"/>
      <c r="C247" s="464"/>
      <c r="D247" s="464"/>
      <c r="E247" s="464"/>
      <c r="F247" s="464"/>
      <c r="G247" s="464"/>
      <c r="H247" s="464"/>
      <c r="I247" s="465"/>
    </row>
    <row r="248" spans="2:9">
      <c r="B248" s="464"/>
      <c r="C248" s="464"/>
      <c r="D248" s="464"/>
      <c r="E248" s="464"/>
      <c r="F248" s="464"/>
      <c r="G248" s="464"/>
      <c r="H248" s="464"/>
      <c r="I248" s="465"/>
    </row>
    <row r="249" spans="2:9">
      <c r="B249" s="464"/>
      <c r="C249" s="464"/>
      <c r="D249" s="464"/>
      <c r="E249" s="464"/>
      <c r="F249" s="464"/>
      <c r="G249" s="464"/>
      <c r="H249" s="464"/>
      <c r="I249" s="465"/>
    </row>
    <row r="250" spans="2:9">
      <c r="B250" s="464"/>
      <c r="C250" s="464"/>
      <c r="D250" s="464"/>
      <c r="E250" s="464"/>
      <c r="F250" s="464"/>
      <c r="G250" s="464"/>
      <c r="H250" s="464"/>
      <c r="I250" s="465"/>
    </row>
    <row r="251" spans="2:9">
      <c r="B251" s="464"/>
      <c r="C251" s="464"/>
      <c r="D251" s="464"/>
      <c r="E251" s="464"/>
      <c r="F251" s="464"/>
      <c r="G251" s="464"/>
      <c r="H251" s="464"/>
      <c r="I251" s="465"/>
    </row>
    <row r="252" spans="2:9">
      <c r="B252" s="464"/>
      <c r="C252" s="464"/>
      <c r="D252" s="464"/>
      <c r="E252" s="464"/>
      <c r="F252" s="464"/>
      <c r="G252" s="464"/>
      <c r="H252" s="464"/>
      <c r="I252" s="465"/>
    </row>
    <row r="253" spans="2:9">
      <c r="B253" s="464"/>
      <c r="C253" s="464"/>
      <c r="D253" s="464"/>
      <c r="E253" s="464"/>
      <c r="F253" s="464"/>
      <c r="G253" s="464"/>
      <c r="H253" s="464"/>
      <c r="I253" s="465"/>
    </row>
    <row r="254" spans="2:9">
      <c r="B254" s="464"/>
      <c r="C254" s="464"/>
      <c r="D254" s="464"/>
      <c r="E254" s="464"/>
      <c r="F254" s="464"/>
      <c r="G254" s="464"/>
      <c r="H254" s="464"/>
      <c r="I254" s="465"/>
    </row>
    <row r="255" spans="2:9">
      <c r="B255" s="464"/>
      <c r="C255" s="464"/>
      <c r="D255" s="464"/>
      <c r="E255" s="464"/>
      <c r="F255" s="464"/>
      <c r="G255" s="464"/>
      <c r="H255" s="464"/>
      <c r="I255" s="465"/>
    </row>
    <row r="256" spans="2:9">
      <c r="B256" s="464"/>
      <c r="C256" s="464"/>
      <c r="D256" s="464"/>
      <c r="E256" s="464"/>
      <c r="F256" s="464"/>
      <c r="G256" s="464"/>
      <c r="H256" s="464"/>
      <c r="I256" s="465"/>
    </row>
    <row r="257" spans="2:9">
      <c r="B257" s="464"/>
      <c r="C257" s="464"/>
      <c r="D257" s="464"/>
      <c r="E257" s="464"/>
      <c r="F257" s="464"/>
      <c r="G257" s="464"/>
      <c r="H257" s="464"/>
      <c r="I257" s="465"/>
    </row>
    <row r="258" spans="2:9">
      <c r="B258" s="464"/>
      <c r="C258" s="464"/>
      <c r="D258" s="464"/>
      <c r="E258" s="464"/>
      <c r="F258" s="464"/>
      <c r="G258" s="464"/>
      <c r="H258" s="464"/>
      <c r="I258" s="465"/>
    </row>
    <row r="259" spans="2:9">
      <c r="B259" s="464"/>
      <c r="C259" s="464"/>
      <c r="D259" s="464"/>
      <c r="E259" s="464"/>
      <c r="F259" s="464"/>
      <c r="G259" s="464"/>
      <c r="H259" s="464"/>
      <c r="I259" s="465"/>
    </row>
    <row r="260" spans="2:9">
      <c r="B260" s="464"/>
      <c r="C260" s="464"/>
      <c r="D260" s="464"/>
      <c r="E260" s="464"/>
      <c r="F260" s="464"/>
      <c r="G260" s="464"/>
      <c r="H260" s="464"/>
      <c r="I260" s="465"/>
    </row>
    <row r="261" spans="2:9">
      <c r="B261" s="464"/>
      <c r="C261" s="464"/>
      <c r="D261" s="464"/>
      <c r="E261" s="464"/>
      <c r="F261" s="464"/>
      <c r="G261" s="464"/>
      <c r="H261" s="464"/>
      <c r="I261" s="465"/>
    </row>
    <row r="262" spans="2:9">
      <c r="B262" s="464"/>
      <c r="C262" s="464"/>
      <c r="D262" s="464"/>
      <c r="E262" s="464"/>
      <c r="F262" s="464"/>
      <c r="G262" s="464"/>
      <c r="H262" s="464"/>
      <c r="I262" s="465"/>
    </row>
    <row r="263" spans="2:9">
      <c r="B263" s="464"/>
      <c r="C263" s="464"/>
      <c r="D263" s="464"/>
      <c r="E263" s="464"/>
      <c r="F263" s="464"/>
      <c r="G263" s="464"/>
      <c r="H263" s="464"/>
      <c r="I263" s="465"/>
    </row>
    <row r="264" spans="2:9">
      <c r="B264" s="464"/>
      <c r="C264" s="464"/>
      <c r="D264" s="464"/>
      <c r="E264" s="464"/>
      <c r="F264" s="464"/>
      <c r="G264" s="464"/>
      <c r="H264" s="464"/>
      <c r="I264" s="465"/>
    </row>
    <row r="265" spans="2:9">
      <c r="B265" s="464"/>
      <c r="C265" s="464"/>
      <c r="D265" s="464"/>
      <c r="E265" s="464"/>
      <c r="F265" s="464"/>
      <c r="G265" s="464"/>
      <c r="H265" s="464"/>
      <c r="I265" s="465"/>
    </row>
    <row r="266" spans="2:9">
      <c r="B266" s="464"/>
      <c r="C266" s="464"/>
      <c r="D266" s="464"/>
      <c r="E266" s="464"/>
      <c r="F266" s="464"/>
      <c r="G266" s="464"/>
      <c r="H266" s="464"/>
      <c r="I266" s="465"/>
    </row>
    <row r="267" spans="2:9">
      <c r="B267" s="464"/>
      <c r="C267" s="464"/>
      <c r="D267" s="464"/>
      <c r="E267" s="464"/>
      <c r="F267" s="464"/>
      <c r="G267" s="464"/>
      <c r="H267" s="464"/>
      <c r="I267" s="465"/>
    </row>
    <row r="268" spans="2:9">
      <c r="B268" s="464"/>
      <c r="C268" s="464"/>
      <c r="D268" s="464"/>
      <c r="E268" s="464"/>
      <c r="F268" s="464"/>
      <c r="G268" s="464"/>
      <c r="H268" s="464"/>
      <c r="I268" s="465"/>
    </row>
    <row r="269" spans="2:9">
      <c r="B269" s="464"/>
      <c r="C269" s="464"/>
      <c r="D269" s="464"/>
      <c r="E269" s="464"/>
      <c r="F269" s="464"/>
      <c r="G269" s="464"/>
      <c r="H269" s="464"/>
      <c r="I269" s="465"/>
    </row>
    <row r="270" spans="2:9">
      <c r="B270" s="464"/>
      <c r="C270" s="464"/>
      <c r="D270" s="464"/>
      <c r="E270" s="464"/>
      <c r="F270" s="464"/>
      <c r="G270" s="464"/>
      <c r="H270" s="464"/>
      <c r="I270" s="465"/>
    </row>
    <row r="271" spans="2:9">
      <c r="B271" s="464"/>
      <c r="C271" s="464"/>
      <c r="D271" s="464"/>
      <c r="E271" s="464"/>
      <c r="F271" s="464"/>
      <c r="G271" s="464"/>
      <c r="H271" s="464"/>
      <c r="I271" s="465"/>
    </row>
    <row r="272" spans="2:9">
      <c r="B272" s="464"/>
      <c r="C272" s="464"/>
      <c r="D272" s="464"/>
      <c r="E272" s="464"/>
      <c r="F272" s="464"/>
      <c r="G272" s="464"/>
      <c r="H272" s="464"/>
      <c r="I272" s="465"/>
    </row>
  </sheetData>
  <mergeCells count="30">
    <mergeCell ref="A90:A94"/>
    <mergeCell ref="B90:B94"/>
    <mergeCell ref="C90:K90"/>
    <mergeCell ref="C91:C94"/>
    <mergeCell ref="D91:D94"/>
    <mergeCell ref="E91:E94"/>
    <mergeCell ref="F91:K91"/>
    <mergeCell ref="F92:G93"/>
    <mergeCell ref="H92:I93"/>
    <mergeCell ref="J92:K92"/>
    <mergeCell ref="A47:A51"/>
    <mergeCell ref="B47:B51"/>
    <mergeCell ref="C47:K47"/>
    <mergeCell ref="C48:C51"/>
    <mergeCell ref="D48:D51"/>
    <mergeCell ref="E48:E51"/>
    <mergeCell ref="F48:K48"/>
    <mergeCell ref="F49:G50"/>
    <mergeCell ref="H49:I50"/>
    <mergeCell ref="J49:K49"/>
    <mergeCell ref="A4:A8"/>
    <mergeCell ref="B4:B8"/>
    <mergeCell ref="C4:K4"/>
    <mergeCell ref="C5:C8"/>
    <mergeCell ref="D5:D8"/>
    <mergeCell ref="E5:E8"/>
    <mergeCell ref="F5:K5"/>
    <mergeCell ref="F6:G7"/>
    <mergeCell ref="H6:I7"/>
    <mergeCell ref="J6:K6"/>
  </mergeCells>
  <pageMargins left="0.98425196850393704" right="0.98425196850393704" top="0.98425196850393704" bottom="0.98425196850393704" header="0.51181102362204722" footer="0.51181102362204722"/>
  <pageSetup paperSize="8" scale="113" orientation="portrait" r:id="rId1"/>
  <headerFooter alignWithMargins="0"/>
  <rowBreaks count="2" manualBreakCount="2">
    <brk id="43" max="16383" man="1"/>
    <brk id="8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L45"/>
  <sheetViews>
    <sheetView zoomScaleNormal="100" workbookViewId="0"/>
  </sheetViews>
  <sheetFormatPr defaultColWidth="7.85546875" defaultRowHeight="12.75"/>
  <cols>
    <col min="1" max="1" width="21.85546875" style="467" customWidth="1"/>
    <col min="2" max="2" width="8" style="466" customWidth="1"/>
    <col min="3" max="3" width="6.85546875" style="466" customWidth="1"/>
    <col min="4" max="4" width="7.7109375" style="466" customWidth="1"/>
    <col min="5" max="5" width="7.140625" style="526" customWidth="1"/>
    <col min="6" max="6" width="8.28515625" style="526" customWidth="1"/>
    <col min="7" max="7" width="8.42578125" style="466" customWidth="1"/>
    <col min="8" max="8" width="8.5703125" style="466" customWidth="1"/>
    <col min="9" max="9" width="8.140625" style="466" customWidth="1"/>
    <col min="10" max="10" width="7.5703125" style="466" customWidth="1"/>
    <col min="11" max="11" width="9" style="467" customWidth="1"/>
    <col min="12" max="16384" width="7.85546875" style="35"/>
  </cols>
  <sheetData>
    <row r="1" spans="1:12" s="422" customFormat="1" ht="15.95" customHeight="1">
      <c r="A1" s="468" t="s">
        <v>430</v>
      </c>
      <c r="B1" s="396"/>
      <c r="C1" s="396"/>
      <c r="D1" s="396"/>
      <c r="E1" s="469"/>
      <c r="F1" s="469"/>
      <c r="G1" s="396"/>
      <c r="H1" s="396"/>
      <c r="I1" s="396"/>
      <c r="J1" s="396"/>
      <c r="K1" s="424"/>
    </row>
    <row r="2" spans="1:12" ht="14.1" customHeight="1">
      <c r="A2" s="470" t="s">
        <v>364</v>
      </c>
      <c r="B2" s="459"/>
      <c r="C2" s="459"/>
      <c r="D2" s="459"/>
      <c r="E2" s="471"/>
      <c r="F2" s="471"/>
      <c r="G2" s="459"/>
      <c r="H2" s="459"/>
      <c r="I2" s="459"/>
      <c r="J2" s="459"/>
      <c r="K2" s="472"/>
    </row>
    <row r="3" spans="1:12" s="399" customFormat="1" ht="15.95" customHeight="1">
      <c r="A3" s="473" t="s">
        <v>365</v>
      </c>
      <c r="B3" s="397"/>
      <c r="C3" s="397"/>
      <c r="D3" s="397"/>
      <c r="E3" s="474"/>
      <c r="F3" s="474"/>
      <c r="G3" s="397"/>
      <c r="H3" s="397"/>
      <c r="I3" s="397"/>
      <c r="J3" s="397"/>
      <c r="K3" s="398"/>
    </row>
    <row r="4" spans="1:12" s="399" customFormat="1" ht="15.95" customHeight="1">
      <c r="A4" s="473" t="s">
        <v>366</v>
      </c>
      <c r="B4" s="397"/>
      <c r="C4" s="397"/>
      <c r="D4" s="397"/>
      <c r="E4" s="474"/>
      <c r="F4" s="474"/>
      <c r="G4" s="397"/>
      <c r="H4" s="397"/>
      <c r="I4" s="397"/>
      <c r="J4" s="397"/>
      <c r="K4" s="398"/>
    </row>
    <row r="5" spans="1:12" s="478" customFormat="1" ht="4.5" customHeight="1" thickBot="1">
      <c r="A5" s="475"/>
      <c r="B5" s="476"/>
      <c r="C5" s="476"/>
      <c r="D5" s="476"/>
      <c r="E5" s="477"/>
      <c r="F5" s="477"/>
      <c r="G5" s="476"/>
      <c r="H5" s="476"/>
      <c r="I5" s="476"/>
      <c r="J5" s="476"/>
      <c r="K5" s="476"/>
    </row>
    <row r="6" spans="1:12" s="482" customFormat="1" ht="172.5" customHeight="1">
      <c r="A6" s="680" t="s">
        <v>367</v>
      </c>
      <c r="B6" s="479" t="s">
        <v>368</v>
      </c>
      <c r="C6" s="479"/>
      <c r="D6" s="479"/>
      <c r="E6" s="480"/>
      <c r="F6" s="480"/>
      <c r="G6" s="481"/>
      <c r="H6" s="683" t="s">
        <v>369</v>
      </c>
      <c r="I6" s="684"/>
      <c r="J6" s="684"/>
      <c r="K6" s="685" t="s">
        <v>370</v>
      </c>
    </row>
    <row r="7" spans="1:12" s="482" customFormat="1" ht="48" customHeight="1">
      <c r="A7" s="681"/>
      <c r="B7" s="688" t="s">
        <v>371</v>
      </c>
      <c r="C7" s="678" t="s">
        <v>372</v>
      </c>
      <c r="D7" s="678" t="s">
        <v>373</v>
      </c>
      <c r="E7" s="690" t="s">
        <v>374</v>
      </c>
      <c r="F7" s="692" t="s">
        <v>375</v>
      </c>
      <c r="G7" s="693"/>
      <c r="H7" s="678" t="s">
        <v>376</v>
      </c>
      <c r="I7" s="678" t="s">
        <v>377</v>
      </c>
      <c r="J7" s="678" t="s">
        <v>378</v>
      </c>
      <c r="K7" s="686"/>
    </row>
    <row r="8" spans="1:12" s="482" customFormat="1" ht="126" customHeight="1" thickBot="1">
      <c r="A8" s="682"/>
      <c r="B8" s="689"/>
      <c r="C8" s="679"/>
      <c r="D8" s="679"/>
      <c r="E8" s="691"/>
      <c r="F8" s="483" t="s">
        <v>379</v>
      </c>
      <c r="G8" s="484" t="s">
        <v>380</v>
      </c>
      <c r="H8" s="679"/>
      <c r="I8" s="679"/>
      <c r="J8" s="679"/>
      <c r="K8" s="687"/>
    </row>
    <row r="9" spans="1:12" s="422" customFormat="1" ht="8.25" customHeight="1">
      <c r="A9" s="485"/>
      <c r="B9" s="486"/>
      <c r="C9" s="486"/>
      <c r="D9" s="486"/>
      <c r="E9" s="487"/>
      <c r="F9" s="487"/>
      <c r="G9" s="486"/>
      <c r="H9" s="486"/>
      <c r="I9" s="486"/>
      <c r="J9" s="486"/>
      <c r="K9" s="486"/>
    </row>
    <row r="10" spans="1:12" s="422" customFormat="1" ht="15.6" customHeight="1">
      <c r="A10" s="488" t="s">
        <v>351</v>
      </c>
      <c r="B10" s="489" t="s">
        <v>381</v>
      </c>
      <c r="C10" s="383" t="s">
        <v>382</v>
      </c>
      <c r="D10" s="489" t="s">
        <v>383</v>
      </c>
      <c r="E10" s="489" t="s">
        <v>384</v>
      </c>
      <c r="F10" s="489" t="s">
        <v>385</v>
      </c>
      <c r="G10" s="489" t="s">
        <v>386</v>
      </c>
      <c r="H10" s="489" t="s">
        <v>440</v>
      </c>
      <c r="I10" s="383" t="s">
        <v>441</v>
      </c>
      <c r="J10" s="15" t="s">
        <v>442</v>
      </c>
      <c r="K10" s="490" t="s">
        <v>387</v>
      </c>
      <c r="L10" s="491"/>
    </row>
    <row r="11" spans="1:12" s="399" customFormat="1" ht="15.75" customHeight="1">
      <c r="A11" s="492" t="s">
        <v>388</v>
      </c>
      <c r="B11" s="493">
        <f>5+8+6</f>
        <v>19</v>
      </c>
      <c r="C11" s="494">
        <f>6</f>
        <v>6</v>
      </c>
      <c r="D11" s="494">
        <f>10+2+28+1+15</f>
        <v>56</v>
      </c>
      <c r="E11" s="494">
        <f>325+471+905+16+18+75</f>
        <v>1810</v>
      </c>
      <c r="F11" s="494">
        <f>1007+2008+2834+135+286+323</f>
        <v>6593</v>
      </c>
      <c r="G11" s="494">
        <f>33816+31257+1530+16413+1685+858</f>
        <v>85559</v>
      </c>
      <c r="H11" s="494">
        <v>9920</v>
      </c>
      <c r="I11" s="494">
        <v>858</v>
      </c>
      <c r="J11" s="494">
        <v>157</v>
      </c>
      <c r="K11" s="495">
        <f>4536+12651+31928+1366+405+1150</f>
        <v>52036</v>
      </c>
    </row>
    <row r="12" spans="1:12" s="399" customFormat="1" ht="15.75" customHeight="1">
      <c r="A12" s="496" t="s">
        <v>389</v>
      </c>
      <c r="B12" s="493">
        <v>1</v>
      </c>
      <c r="C12" s="494" t="s">
        <v>390</v>
      </c>
      <c r="D12" s="494">
        <v>8</v>
      </c>
      <c r="E12" s="494">
        <v>341</v>
      </c>
      <c r="F12" s="494">
        <v>1126</v>
      </c>
      <c r="G12" s="494">
        <v>3154</v>
      </c>
      <c r="H12" s="494">
        <v>2082</v>
      </c>
      <c r="I12" s="390">
        <v>208</v>
      </c>
      <c r="J12" s="390">
        <v>7</v>
      </c>
      <c r="K12" s="497">
        <v>20911</v>
      </c>
    </row>
    <row r="13" spans="1:12" s="399" customFormat="1" ht="15.75" customHeight="1">
      <c r="A13" s="496" t="s">
        <v>391</v>
      </c>
      <c r="B13" s="494" t="s">
        <v>390</v>
      </c>
      <c r="C13" s="494" t="s">
        <v>390</v>
      </c>
      <c r="D13" s="494">
        <v>27</v>
      </c>
      <c r="E13" s="494">
        <v>146</v>
      </c>
      <c r="F13" s="494">
        <v>705</v>
      </c>
      <c r="G13" s="494">
        <v>3668</v>
      </c>
      <c r="H13" s="494">
        <v>972</v>
      </c>
      <c r="I13" s="390">
        <v>106</v>
      </c>
      <c r="J13" s="390">
        <v>4</v>
      </c>
      <c r="K13" s="497">
        <v>15507</v>
      </c>
    </row>
    <row r="14" spans="1:12" s="399" customFormat="1" ht="15" customHeight="1">
      <c r="A14" s="496" t="s">
        <v>392</v>
      </c>
      <c r="B14" s="494">
        <v>3</v>
      </c>
      <c r="C14" s="494" t="s">
        <v>390</v>
      </c>
      <c r="D14" s="494">
        <v>3</v>
      </c>
      <c r="E14" s="494">
        <v>270</v>
      </c>
      <c r="F14" s="494">
        <v>638</v>
      </c>
      <c r="G14" s="494">
        <v>4447</v>
      </c>
      <c r="H14" s="494">
        <v>1558</v>
      </c>
      <c r="I14" s="390">
        <v>187</v>
      </c>
      <c r="J14" s="390">
        <v>7</v>
      </c>
      <c r="K14" s="497">
        <v>18614</v>
      </c>
    </row>
    <row r="15" spans="1:12" s="399" customFormat="1" ht="15" customHeight="1">
      <c r="A15" s="496" t="s">
        <v>393</v>
      </c>
      <c r="B15" s="494" t="s">
        <v>390</v>
      </c>
      <c r="C15" s="494" t="s">
        <v>390</v>
      </c>
      <c r="D15" s="494">
        <v>3</v>
      </c>
      <c r="E15" s="494">
        <v>176</v>
      </c>
      <c r="F15" s="494">
        <v>684</v>
      </c>
      <c r="G15" s="494">
        <v>2846</v>
      </c>
      <c r="H15" s="494">
        <v>1087</v>
      </c>
      <c r="I15" s="390">
        <v>110</v>
      </c>
      <c r="J15" s="390">
        <v>2</v>
      </c>
      <c r="K15" s="497">
        <v>13820</v>
      </c>
    </row>
    <row r="16" spans="1:12" s="399" customFormat="1" ht="15" customHeight="1">
      <c r="A16" s="496" t="s">
        <v>394</v>
      </c>
      <c r="B16" s="493">
        <v>4</v>
      </c>
      <c r="C16" s="494">
        <v>3</v>
      </c>
      <c r="D16" s="494">
        <v>9</v>
      </c>
      <c r="E16" s="494">
        <f>268+316+2</f>
        <v>586</v>
      </c>
      <c r="F16" s="494">
        <f>840+893+22+3</f>
        <v>1758</v>
      </c>
      <c r="G16" s="494">
        <f>8418+8463+86+71</f>
        <v>17038</v>
      </c>
      <c r="H16" s="494">
        <v>3777</v>
      </c>
      <c r="I16" s="390">
        <v>241</v>
      </c>
      <c r="J16" s="390">
        <v>20</v>
      </c>
      <c r="K16" s="497">
        <f>33427+31996+830+1911</f>
        <v>68164</v>
      </c>
    </row>
    <row r="17" spans="1:11" s="399" customFormat="1" ht="15" customHeight="1">
      <c r="A17" s="496" t="s">
        <v>395</v>
      </c>
      <c r="B17" s="493">
        <v>3</v>
      </c>
      <c r="C17" s="494" t="s">
        <v>390</v>
      </c>
      <c r="D17" s="494">
        <v>11</v>
      </c>
      <c r="E17" s="494">
        <v>219</v>
      </c>
      <c r="F17" s="494">
        <v>1196</v>
      </c>
      <c r="G17" s="494">
        <v>7074</v>
      </c>
      <c r="H17" s="494">
        <v>1620</v>
      </c>
      <c r="I17" s="390">
        <v>267</v>
      </c>
      <c r="J17" s="390">
        <v>9</v>
      </c>
      <c r="K17" s="497">
        <v>25838</v>
      </c>
    </row>
    <row r="18" spans="1:11" s="399" customFormat="1" ht="15" customHeight="1">
      <c r="A18" s="496" t="s">
        <v>396</v>
      </c>
      <c r="B18" s="493">
        <v>2</v>
      </c>
      <c r="C18" s="494">
        <v>2</v>
      </c>
      <c r="D18" s="494">
        <v>11</v>
      </c>
      <c r="E18" s="494">
        <v>292</v>
      </c>
      <c r="F18" s="494">
        <v>1818</v>
      </c>
      <c r="G18" s="494">
        <v>14084</v>
      </c>
      <c r="H18" s="494">
        <v>2104</v>
      </c>
      <c r="I18" s="390">
        <v>521</v>
      </c>
      <c r="J18" s="390">
        <v>19</v>
      </c>
      <c r="K18" s="497">
        <v>37882</v>
      </c>
    </row>
    <row r="19" spans="1:11" s="399" customFormat="1" ht="15" customHeight="1">
      <c r="A19" s="496" t="s">
        <v>397</v>
      </c>
      <c r="B19" s="493">
        <v>3</v>
      </c>
      <c r="C19" s="494" t="s">
        <v>390</v>
      </c>
      <c r="D19" s="494">
        <v>6</v>
      </c>
      <c r="E19" s="494">
        <v>297</v>
      </c>
      <c r="F19" s="494">
        <v>814</v>
      </c>
      <c r="G19" s="494">
        <v>3303</v>
      </c>
      <c r="H19" s="494">
        <v>2519</v>
      </c>
      <c r="I19" s="390">
        <v>227</v>
      </c>
      <c r="J19" s="390">
        <v>10</v>
      </c>
      <c r="K19" s="497">
        <v>15659</v>
      </c>
    </row>
    <row r="20" spans="1:11" s="399" customFormat="1" ht="15" customHeight="1">
      <c r="A20" s="496" t="s">
        <v>398</v>
      </c>
      <c r="B20" s="494" t="s">
        <v>390</v>
      </c>
      <c r="C20" s="494" t="s">
        <v>390</v>
      </c>
      <c r="D20" s="494">
        <v>1</v>
      </c>
      <c r="E20" s="494">
        <v>266</v>
      </c>
      <c r="F20" s="494">
        <v>371</v>
      </c>
      <c r="G20" s="494">
        <v>2567</v>
      </c>
      <c r="H20" s="494">
        <v>1109</v>
      </c>
      <c r="I20" s="494">
        <v>84</v>
      </c>
      <c r="J20" s="494">
        <v>5</v>
      </c>
      <c r="K20" s="497">
        <v>10826</v>
      </c>
    </row>
    <row r="21" spans="1:11" s="399" customFormat="1" ht="15" customHeight="1">
      <c r="A21" s="496" t="s">
        <v>399</v>
      </c>
      <c r="B21" s="493">
        <v>6</v>
      </c>
      <c r="C21" s="494">
        <v>4</v>
      </c>
      <c r="D21" s="494">
        <f>39+6</f>
        <v>45</v>
      </c>
      <c r="E21" s="494">
        <f>286+519</f>
        <v>805</v>
      </c>
      <c r="F21" s="494">
        <f>1650+1763</f>
        <v>3413</v>
      </c>
      <c r="G21" s="494">
        <f>14342+6525</f>
        <v>20867</v>
      </c>
      <c r="H21" s="494">
        <v>6046</v>
      </c>
      <c r="I21" s="390">
        <v>513</v>
      </c>
      <c r="J21" s="390">
        <v>26</v>
      </c>
      <c r="K21" s="497">
        <f>8022+19628</f>
        <v>27650</v>
      </c>
    </row>
    <row r="22" spans="1:11" s="399" customFormat="1" ht="15" customHeight="1">
      <c r="A22" s="496" t="s">
        <v>400</v>
      </c>
      <c r="B22" s="493">
        <v>4</v>
      </c>
      <c r="C22" s="494">
        <v>1</v>
      </c>
      <c r="D22" s="494">
        <f>59+28</f>
        <v>87</v>
      </c>
      <c r="E22" s="494">
        <f>729+59</f>
        <v>788</v>
      </c>
      <c r="F22" s="494">
        <f>1025+563</f>
        <v>1588</v>
      </c>
      <c r="G22" s="494">
        <f>5820+877</f>
        <v>6697</v>
      </c>
      <c r="H22" s="494">
        <v>4446</v>
      </c>
      <c r="I22" s="390">
        <v>372</v>
      </c>
      <c r="J22" s="390">
        <v>7</v>
      </c>
      <c r="K22" s="497">
        <f>10208+18270</f>
        <v>28478</v>
      </c>
    </row>
    <row r="23" spans="1:11" s="399" customFormat="1" ht="15" customHeight="1">
      <c r="A23" s="496" t="s">
        <v>401</v>
      </c>
      <c r="B23" s="493">
        <v>4</v>
      </c>
      <c r="C23" s="494">
        <v>2</v>
      </c>
      <c r="D23" s="494">
        <v>25</v>
      </c>
      <c r="E23" s="494">
        <v>650</v>
      </c>
      <c r="F23" s="494">
        <v>2319</v>
      </c>
      <c r="G23" s="494">
        <v>11288</v>
      </c>
      <c r="H23" s="494">
        <v>4149</v>
      </c>
      <c r="I23" s="390">
        <v>492</v>
      </c>
      <c r="J23" s="390">
        <v>20</v>
      </c>
      <c r="K23" s="497">
        <v>26795</v>
      </c>
    </row>
    <row r="24" spans="1:11" s="399" customFormat="1" ht="15" customHeight="1">
      <c r="A24" s="496" t="s">
        <v>402</v>
      </c>
      <c r="B24" s="494" t="s">
        <v>390</v>
      </c>
      <c r="C24" s="494">
        <v>2</v>
      </c>
      <c r="D24" s="494">
        <v>4</v>
      </c>
      <c r="E24" s="494">
        <v>514</v>
      </c>
      <c r="F24" s="494">
        <v>928</v>
      </c>
      <c r="G24" s="494">
        <v>4547</v>
      </c>
      <c r="H24" s="494">
        <v>3157</v>
      </c>
      <c r="I24" s="390">
        <v>258</v>
      </c>
      <c r="J24" s="390">
        <v>9</v>
      </c>
      <c r="K24" s="497">
        <v>31691</v>
      </c>
    </row>
    <row r="25" spans="1:11" s="399" customFormat="1" ht="15" customHeight="1">
      <c r="A25" s="496" t="s">
        <v>403</v>
      </c>
      <c r="B25" s="493">
        <v>2</v>
      </c>
      <c r="C25" s="494" t="s">
        <v>390</v>
      </c>
      <c r="D25" s="494">
        <v>11</v>
      </c>
      <c r="E25" s="494">
        <v>371</v>
      </c>
      <c r="F25" s="494">
        <v>692</v>
      </c>
      <c r="G25" s="494">
        <v>4175</v>
      </c>
      <c r="H25" s="494">
        <v>2003</v>
      </c>
      <c r="I25" s="390">
        <v>208</v>
      </c>
      <c r="J25" s="390">
        <v>4</v>
      </c>
      <c r="K25" s="497">
        <v>37877</v>
      </c>
    </row>
    <row r="26" spans="1:11" s="399" customFormat="1" ht="15" customHeight="1">
      <c r="A26" s="496" t="s">
        <v>404</v>
      </c>
      <c r="B26" s="493">
        <v>5</v>
      </c>
      <c r="C26" s="494">
        <v>2</v>
      </c>
      <c r="D26" s="494">
        <f>46+7+6+1</f>
        <v>60</v>
      </c>
      <c r="E26" s="494">
        <f>1174+225+36+10</f>
        <v>1445</v>
      </c>
      <c r="F26" s="494">
        <f>1752+1353+274+158</f>
        <v>3537</v>
      </c>
      <c r="G26" s="494">
        <f>8887+16379+526+227</f>
        <v>26019</v>
      </c>
      <c r="H26" s="494">
        <v>6553</v>
      </c>
      <c r="I26" s="390">
        <v>528</v>
      </c>
      <c r="J26" s="390">
        <v>32</v>
      </c>
      <c r="K26" s="497">
        <f>37296+25194+5329+6803</f>
        <v>74622</v>
      </c>
    </row>
    <row r="27" spans="1:11" s="399" customFormat="1" ht="15" customHeight="1">
      <c r="A27" s="498" t="s">
        <v>405</v>
      </c>
      <c r="B27" s="493">
        <v>2</v>
      </c>
      <c r="C27" s="494">
        <v>2</v>
      </c>
      <c r="D27" s="494">
        <v>45</v>
      </c>
      <c r="E27" s="494">
        <v>597</v>
      </c>
      <c r="F27" s="494">
        <v>1449</v>
      </c>
      <c r="G27" s="494">
        <v>6712</v>
      </c>
      <c r="H27" s="494">
        <v>4183</v>
      </c>
      <c r="I27" s="390">
        <v>372</v>
      </c>
      <c r="J27" s="390">
        <v>10</v>
      </c>
      <c r="K27" s="497">
        <v>15025</v>
      </c>
    </row>
    <row r="28" spans="1:11" ht="15" customHeight="1">
      <c r="A28" s="498" t="s">
        <v>406</v>
      </c>
      <c r="B28" s="493">
        <v>5</v>
      </c>
      <c r="C28" s="494" t="s">
        <v>390</v>
      </c>
      <c r="D28" s="494">
        <v>3</v>
      </c>
      <c r="E28" s="494">
        <f>346+21</f>
        <v>367</v>
      </c>
      <c r="F28" s="494">
        <f>750+225</f>
        <v>975</v>
      </c>
      <c r="G28" s="494">
        <f>7080+1093</f>
        <v>8173</v>
      </c>
      <c r="H28" s="494">
        <v>1917</v>
      </c>
      <c r="I28" s="390">
        <v>163</v>
      </c>
      <c r="J28" s="390">
        <v>8</v>
      </c>
      <c r="K28" s="497">
        <f>10069+3596</f>
        <v>13665</v>
      </c>
    </row>
    <row r="29" spans="1:11" ht="15" customHeight="1">
      <c r="A29" s="498" t="s">
        <v>407</v>
      </c>
      <c r="B29" s="493">
        <v>1</v>
      </c>
      <c r="C29" s="494" t="s">
        <v>390</v>
      </c>
      <c r="D29" s="494">
        <v>17</v>
      </c>
      <c r="E29" s="494">
        <v>354</v>
      </c>
      <c r="F29" s="494">
        <v>716</v>
      </c>
      <c r="G29" s="494">
        <v>4018</v>
      </c>
      <c r="H29" s="494">
        <v>1780</v>
      </c>
      <c r="I29" s="390">
        <v>196</v>
      </c>
      <c r="J29" s="390">
        <v>6</v>
      </c>
      <c r="K29" s="497">
        <v>15951</v>
      </c>
    </row>
    <row r="30" spans="1:11" ht="15" customHeight="1">
      <c r="A30" s="498" t="s">
        <v>408</v>
      </c>
      <c r="B30" s="493">
        <v>1</v>
      </c>
      <c r="C30" s="494">
        <v>1</v>
      </c>
      <c r="D30" s="494">
        <v>29</v>
      </c>
      <c r="E30" s="494">
        <f>581+254</f>
        <v>835</v>
      </c>
      <c r="F30" s="494">
        <f>1266+1175</f>
        <v>2441</v>
      </c>
      <c r="G30" s="494">
        <f>8363+13710</f>
        <v>22073</v>
      </c>
      <c r="H30" s="745">
        <v>5371</v>
      </c>
      <c r="I30" s="390">
        <v>576</v>
      </c>
      <c r="J30" s="390">
        <v>18</v>
      </c>
      <c r="K30" s="497">
        <f>32864+19004</f>
        <v>51868</v>
      </c>
    </row>
    <row r="31" spans="1:11" ht="15" customHeight="1">
      <c r="A31" s="498" t="s">
        <v>409</v>
      </c>
      <c r="B31" s="493" t="s">
        <v>390</v>
      </c>
      <c r="C31" s="494">
        <v>1</v>
      </c>
      <c r="D31" s="494">
        <v>7</v>
      </c>
      <c r="E31" s="494">
        <v>328</v>
      </c>
      <c r="F31" s="494">
        <v>732</v>
      </c>
      <c r="G31" s="494">
        <v>5704</v>
      </c>
      <c r="H31" s="494">
        <v>1921</v>
      </c>
      <c r="I31" s="390">
        <v>165</v>
      </c>
      <c r="J31" s="390">
        <v>6</v>
      </c>
      <c r="K31" s="497">
        <v>34284</v>
      </c>
    </row>
    <row r="32" spans="1:11" ht="6.75" customHeight="1">
      <c r="A32" s="499"/>
      <c r="B32" s="459"/>
      <c r="C32" s="459"/>
      <c r="D32" s="471"/>
      <c r="E32" s="471"/>
      <c r="F32" s="471"/>
      <c r="G32" s="459"/>
      <c r="H32" s="459"/>
      <c r="I32" s="459"/>
      <c r="J32" s="459"/>
      <c r="K32" s="459"/>
    </row>
    <row r="33" spans="1:11" ht="13.5" customHeight="1">
      <c r="A33" s="500" t="s">
        <v>410</v>
      </c>
      <c r="B33" s="461"/>
      <c r="C33" s="461"/>
      <c r="D33" s="461"/>
      <c r="E33" s="501"/>
      <c r="F33" s="501"/>
      <c r="G33" s="461"/>
      <c r="H33" s="461"/>
      <c r="I33" s="461"/>
      <c r="J33" s="461"/>
      <c r="K33" s="502"/>
    </row>
    <row r="34" spans="1:11" s="2" customFormat="1" ht="12" customHeight="1">
      <c r="A34" s="503" t="s">
        <v>411</v>
      </c>
      <c r="B34" s="504"/>
      <c r="C34" s="504"/>
      <c r="D34" s="504"/>
      <c r="E34" s="505"/>
      <c r="F34" s="505"/>
      <c r="G34" s="504"/>
      <c r="H34" s="504"/>
      <c r="I34" s="504"/>
      <c r="J34" s="504"/>
      <c r="K34" s="506"/>
    </row>
    <row r="35" spans="1:11" s="2" customFormat="1" ht="12" customHeight="1">
      <c r="A35" s="507" t="s">
        <v>412</v>
      </c>
      <c r="B35" s="504"/>
      <c r="C35" s="504"/>
      <c r="D35" s="504"/>
      <c r="E35" s="505"/>
      <c r="F35" s="505"/>
      <c r="G35" s="504"/>
      <c r="H35" s="504"/>
      <c r="I35" s="504"/>
      <c r="J35" s="504"/>
      <c r="K35" s="506"/>
    </row>
    <row r="36" spans="1:11" s="2" customFormat="1" ht="12" customHeight="1">
      <c r="A36" s="507" t="s">
        <v>413</v>
      </c>
      <c r="B36" s="508"/>
      <c r="C36" s="508"/>
      <c r="D36" s="508"/>
      <c r="E36" s="508"/>
      <c r="F36" s="508"/>
      <c r="G36" s="508"/>
      <c r="H36" s="508"/>
      <c r="I36" s="508"/>
      <c r="J36" s="508"/>
      <c r="K36" s="508"/>
    </row>
    <row r="37" spans="1:11" ht="12" customHeight="1">
      <c r="A37" s="503" t="s">
        <v>414</v>
      </c>
      <c r="B37" s="509"/>
      <c r="C37" s="509"/>
      <c r="D37" s="509"/>
      <c r="E37" s="510"/>
      <c r="F37" s="510"/>
      <c r="G37" s="509"/>
      <c r="H37" s="509"/>
      <c r="I37" s="509"/>
      <c r="J37" s="509"/>
      <c r="K37" s="511"/>
    </row>
    <row r="38" spans="1:11" ht="2.25" customHeight="1">
      <c r="A38" s="503"/>
      <c r="B38" s="509"/>
      <c r="C38" s="509"/>
      <c r="D38" s="509"/>
      <c r="E38" s="510"/>
      <c r="F38" s="510"/>
      <c r="G38" s="509"/>
      <c r="H38" s="509"/>
      <c r="I38" s="509"/>
      <c r="J38" s="509"/>
      <c r="K38" s="511"/>
    </row>
    <row r="39" spans="1:11" s="512" customFormat="1" ht="12" customHeight="1">
      <c r="A39" s="512" t="s">
        <v>415</v>
      </c>
      <c r="B39" s="513"/>
      <c r="C39" s="513"/>
      <c r="D39" s="513"/>
      <c r="E39" s="514"/>
      <c r="F39" s="514"/>
      <c r="G39" s="513"/>
      <c r="H39" s="513"/>
      <c r="I39" s="513"/>
      <c r="J39" s="513"/>
      <c r="K39" s="515"/>
    </row>
    <row r="40" spans="1:11" s="478" customFormat="1" ht="12" customHeight="1">
      <c r="A40" s="516" t="s">
        <v>421</v>
      </c>
      <c r="B40" s="517"/>
      <c r="C40" s="517"/>
      <c r="D40" s="517"/>
      <c r="E40" s="518"/>
      <c r="F40" s="518"/>
      <c r="G40" s="517"/>
      <c r="H40" s="517"/>
      <c r="I40" s="517"/>
      <c r="J40" s="517"/>
      <c r="K40" s="519"/>
    </row>
    <row r="41" spans="1:11" s="524" customFormat="1" ht="12" customHeight="1">
      <c r="A41" s="520" t="s">
        <v>422</v>
      </c>
      <c r="B41" s="521"/>
      <c r="C41" s="521"/>
      <c r="D41" s="521"/>
      <c r="E41" s="522"/>
      <c r="F41" s="522"/>
      <c r="G41" s="521"/>
      <c r="H41" s="521"/>
      <c r="I41" s="521"/>
      <c r="J41" s="521"/>
      <c r="K41" s="523"/>
    </row>
    <row r="42" spans="1:11" s="524" customFormat="1" ht="12" customHeight="1">
      <c r="A42" s="525" t="s">
        <v>423</v>
      </c>
      <c r="B42" s="521"/>
      <c r="C42" s="521"/>
      <c r="D42" s="521"/>
      <c r="E42" s="522"/>
      <c r="F42" s="522"/>
      <c r="G42" s="521"/>
      <c r="H42" s="521"/>
      <c r="I42" s="521"/>
      <c r="J42" s="521"/>
      <c r="K42" s="523"/>
    </row>
    <row r="43" spans="1:11" ht="13.5">
      <c r="A43" s="516" t="s">
        <v>309</v>
      </c>
      <c r="B43" s="461"/>
      <c r="C43" s="461"/>
      <c r="D43" s="461"/>
      <c r="E43" s="501"/>
      <c r="F43" s="501"/>
      <c r="G43" s="461"/>
      <c r="H43" s="461"/>
      <c r="I43" s="461"/>
      <c r="J43" s="461"/>
      <c r="K43" s="502"/>
    </row>
    <row r="44" spans="1:11">
      <c r="A44" s="472"/>
      <c r="B44" s="459"/>
      <c r="C44" s="459"/>
      <c r="D44" s="459"/>
      <c r="E44" s="471"/>
      <c r="F44" s="471"/>
      <c r="G44" s="459"/>
      <c r="H44" s="459"/>
      <c r="I44" s="459"/>
      <c r="J44" s="459"/>
      <c r="K44" s="472"/>
    </row>
    <row r="45" spans="1:11">
      <c r="A45" s="472"/>
      <c r="B45" s="459"/>
      <c r="C45" s="459"/>
      <c r="D45" s="459"/>
      <c r="E45" s="471"/>
      <c r="F45" s="471"/>
      <c r="G45" s="459"/>
      <c r="H45" s="459"/>
      <c r="I45" s="459"/>
      <c r="J45" s="459"/>
      <c r="K45" s="472"/>
    </row>
  </sheetData>
  <mergeCells count="11">
    <mergeCell ref="J7:J8"/>
    <mergeCell ref="A6:A8"/>
    <mergeCell ref="H6:J6"/>
    <mergeCell ref="K6:K8"/>
    <mergeCell ref="B7:B8"/>
    <mergeCell ref="C7:C8"/>
    <mergeCell ref="D7:D8"/>
    <mergeCell ref="E7:E8"/>
    <mergeCell ref="F7:G7"/>
    <mergeCell ref="H7:H8"/>
    <mergeCell ref="I7:I8"/>
  </mergeCells>
  <pageMargins left="0.98425196850393704" right="0.98425196850393704" top="0.98425196850393704" bottom="0.98425196850393704" header="0.51181102362204722" footer="0.51181102362204722"/>
  <pageSetup paperSize="8" scale="12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O28"/>
  <sheetViews>
    <sheetView workbookViewId="0">
      <selection activeCell="D28" sqref="D28"/>
    </sheetView>
  </sheetViews>
  <sheetFormatPr defaultRowHeight="12.75"/>
  <cols>
    <col min="1" max="1" width="4.85546875" style="136" customWidth="1"/>
    <col min="2" max="2" width="64" style="94" customWidth="1"/>
    <col min="3" max="5" width="17" style="137" customWidth="1"/>
    <col min="6" max="6" width="12.140625" style="137" customWidth="1"/>
    <col min="7" max="8" width="12.140625" style="135" customWidth="1"/>
    <col min="9" max="9" width="12.140625" style="137" customWidth="1"/>
    <col min="10" max="10" width="2.85546875" style="94" hidden="1" customWidth="1"/>
    <col min="11" max="11" width="8" style="94" hidden="1" customWidth="1"/>
    <col min="12" max="12" width="5.42578125" style="94" hidden="1" customWidth="1"/>
    <col min="13" max="13" width="7" style="94" hidden="1" customWidth="1"/>
    <col min="14" max="14" width="9.42578125" style="94" hidden="1" customWidth="1"/>
    <col min="15" max="15" width="9.140625" style="94" hidden="1" customWidth="1"/>
    <col min="16" max="16" width="3.85546875" style="94" hidden="1" customWidth="1"/>
    <col min="17" max="17" width="7.85546875" style="94" hidden="1" customWidth="1"/>
    <col min="18" max="18" width="1.28515625" style="94" hidden="1" customWidth="1"/>
    <col min="19" max="19" width="68.5703125" style="94" customWidth="1"/>
    <col min="20" max="20" width="4.85546875" style="129" customWidth="1"/>
    <col min="21" max="21" width="13.85546875" style="94" customWidth="1"/>
    <col min="22" max="22" width="15.28515625" style="94" customWidth="1"/>
    <col min="23" max="256" width="9.140625" style="94"/>
    <col min="257" max="257" width="4.85546875" style="94" customWidth="1"/>
    <col min="258" max="258" width="64" style="94" customWidth="1"/>
    <col min="259" max="261" width="17" style="94" customWidth="1"/>
    <col min="262" max="265" width="12.140625" style="94" customWidth="1"/>
    <col min="266" max="274" width="0" style="94" hidden="1" customWidth="1"/>
    <col min="275" max="275" width="68.5703125" style="94" customWidth="1"/>
    <col min="276" max="276" width="4.85546875" style="94" customWidth="1"/>
    <col min="277" max="277" width="13.85546875" style="94" customWidth="1"/>
    <col min="278" max="278" width="15.28515625" style="94" customWidth="1"/>
    <col min="279" max="512" width="9.140625" style="94"/>
    <col min="513" max="513" width="4.85546875" style="94" customWidth="1"/>
    <col min="514" max="514" width="64" style="94" customWidth="1"/>
    <col min="515" max="517" width="17" style="94" customWidth="1"/>
    <col min="518" max="521" width="12.140625" style="94" customWidth="1"/>
    <col min="522" max="530" width="0" style="94" hidden="1" customWidth="1"/>
    <col min="531" max="531" width="68.5703125" style="94" customWidth="1"/>
    <col min="532" max="532" width="4.85546875" style="94" customWidth="1"/>
    <col min="533" max="533" width="13.85546875" style="94" customWidth="1"/>
    <col min="534" max="534" width="15.28515625" style="94" customWidth="1"/>
    <col min="535" max="768" width="9.140625" style="94"/>
    <col min="769" max="769" width="4.85546875" style="94" customWidth="1"/>
    <col min="770" max="770" width="64" style="94" customWidth="1"/>
    <col min="771" max="773" width="17" style="94" customWidth="1"/>
    <col min="774" max="777" width="12.140625" style="94" customWidth="1"/>
    <col min="778" max="786" width="0" style="94" hidden="1" customWidth="1"/>
    <col min="787" max="787" width="68.5703125" style="94" customWidth="1"/>
    <col min="788" max="788" width="4.85546875" style="94" customWidth="1"/>
    <col min="789" max="789" width="13.85546875" style="94" customWidth="1"/>
    <col min="790" max="790" width="15.28515625" style="94" customWidth="1"/>
    <col min="791" max="1024" width="9.140625" style="94"/>
    <col min="1025" max="1025" width="4.85546875" style="94" customWidth="1"/>
    <col min="1026" max="1026" width="64" style="94" customWidth="1"/>
    <col min="1027" max="1029" width="17" style="94" customWidth="1"/>
    <col min="1030" max="1033" width="12.140625" style="94" customWidth="1"/>
    <col min="1034" max="1042" width="0" style="94" hidden="1" customWidth="1"/>
    <col min="1043" max="1043" width="68.5703125" style="94" customWidth="1"/>
    <col min="1044" max="1044" width="4.85546875" style="94" customWidth="1"/>
    <col min="1045" max="1045" width="13.85546875" style="94" customWidth="1"/>
    <col min="1046" max="1046" width="15.28515625" style="94" customWidth="1"/>
    <col min="1047" max="1280" width="9.140625" style="94"/>
    <col min="1281" max="1281" width="4.85546875" style="94" customWidth="1"/>
    <col min="1282" max="1282" width="64" style="94" customWidth="1"/>
    <col min="1283" max="1285" width="17" style="94" customWidth="1"/>
    <col min="1286" max="1289" width="12.140625" style="94" customWidth="1"/>
    <col min="1290" max="1298" width="0" style="94" hidden="1" customWidth="1"/>
    <col min="1299" max="1299" width="68.5703125" style="94" customWidth="1"/>
    <col min="1300" max="1300" width="4.85546875" style="94" customWidth="1"/>
    <col min="1301" max="1301" width="13.85546875" style="94" customWidth="1"/>
    <col min="1302" max="1302" width="15.28515625" style="94" customWidth="1"/>
    <col min="1303" max="1536" width="9.140625" style="94"/>
    <col min="1537" max="1537" width="4.85546875" style="94" customWidth="1"/>
    <col min="1538" max="1538" width="64" style="94" customWidth="1"/>
    <col min="1539" max="1541" width="17" style="94" customWidth="1"/>
    <col min="1542" max="1545" width="12.140625" style="94" customWidth="1"/>
    <col min="1546" max="1554" width="0" style="94" hidden="1" customWidth="1"/>
    <col min="1555" max="1555" width="68.5703125" style="94" customWidth="1"/>
    <col min="1556" max="1556" width="4.85546875" style="94" customWidth="1"/>
    <col min="1557" max="1557" width="13.85546875" style="94" customWidth="1"/>
    <col min="1558" max="1558" width="15.28515625" style="94" customWidth="1"/>
    <col min="1559" max="1792" width="9.140625" style="94"/>
    <col min="1793" max="1793" width="4.85546875" style="94" customWidth="1"/>
    <col min="1794" max="1794" width="64" style="94" customWidth="1"/>
    <col min="1795" max="1797" width="17" style="94" customWidth="1"/>
    <col min="1798" max="1801" width="12.140625" style="94" customWidth="1"/>
    <col min="1802" max="1810" width="0" style="94" hidden="1" customWidth="1"/>
    <col min="1811" max="1811" width="68.5703125" style="94" customWidth="1"/>
    <col min="1812" max="1812" width="4.85546875" style="94" customWidth="1"/>
    <col min="1813" max="1813" width="13.85546875" style="94" customWidth="1"/>
    <col min="1814" max="1814" width="15.28515625" style="94" customWidth="1"/>
    <col min="1815" max="2048" width="9.140625" style="94"/>
    <col min="2049" max="2049" width="4.85546875" style="94" customWidth="1"/>
    <col min="2050" max="2050" width="64" style="94" customWidth="1"/>
    <col min="2051" max="2053" width="17" style="94" customWidth="1"/>
    <col min="2054" max="2057" width="12.140625" style="94" customWidth="1"/>
    <col min="2058" max="2066" width="0" style="94" hidden="1" customWidth="1"/>
    <col min="2067" max="2067" width="68.5703125" style="94" customWidth="1"/>
    <col min="2068" max="2068" width="4.85546875" style="94" customWidth="1"/>
    <col min="2069" max="2069" width="13.85546875" style="94" customWidth="1"/>
    <col min="2070" max="2070" width="15.28515625" style="94" customWidth="1"/>
    <col min="2071" max="2304" width="9.140625" style="94"/>
    <col min="2305" max="2305" width="4.85546875" style="94" customWidth="1"/>
    <col min="2306" max="2306" width="64" style="94" customWidth="1"/>
    <col min="2307" max="2309" width="17" style="94" customWidth="1"/>
    <col min="2310" max="2313" width="12.140625" style="94" customWidth="1"/>
    <col min="2314" max="2322" width="0" style="94" hidden="1" customWidth="1"/>
    <col min="2323" max="2323" width="68.5703125" style="94" customWidth="1"/>
    <col min="2324" max="2324" width="4.85546875" style="94" customWidth="1"/>
    <col min="2325" max="2325" width="13.85546875" style="94" customWidth="1"/>
    <col min="2326" max="2326" width="15.28515625" style="94" customWidth="1"/>
    <col min="2327" max="2560" width="9.140625" style="94"/>
    <col min="2561" max="2561" width="4.85546875" style="94" customWidth="1"/>
    <col min="2562" max="2562" width="64" style="94" customWidth="1"/>
    <col min="2563" max="2565" width="17" style="94" customWidth="1"/>
    <col min="2566" max="2569" width="12.140625" style="94" customWidth="1"/>
    <col min="2570" max="2578" width="0" style="94" hidden="1" customWidth="1"/>
    <col min="2579" max="2579" width="68.5703125" style="94" customWidth="1"/>
    <col min="2580" max="2580" width="4.85546875" style="94" customWidth="1"/>
    <col min="2581" max="2581" width="13.85546875" style="94" customWidth="1"/>
    <col min="2582" max="2582" width="15.28515625" style="94" customWidth="1"/>
    <col min="2583" max="2816" width="9.140625" style="94"/>
    <col min="2817" max="2817" width="4.85546875" style="94" customWidth="1"/>
    <col min="2818" max="2818" width="64" style="94" customWidth="1"/>
    <col min="2819" max="2821" width="17" style="94" customWidth="1"/>
    <col min="2822" max="2825" width="12.140625" style="94" customWidth="1"/>
    <col min="2826" max="2834" width="0" style="94" hidden="1" customWidth="1"/>
    <col min="2835" max="2835" width="68.5703125" style="94" customWidth="1"/>
    <col min="2836" max="2836" width="4.85546875" style="94" customWidth="1"/>
    <col min="2837" max="2837" width="13.85546875" style="94" customWidth="1"/>
    <col min="2838" max="2838" width="15.28515625" style="94" customWidth="1"/>
    <col min="2839" max="3072" width="9.140625" style="94"/>
    <col min="3073" max="3073" width="4.85546875" style="94" customWidth="1"/>
    <col min="3074" max="3074" width="64" style="94" customWidth="1"/>
    <col min="3075" max="3077" width="17" style="94" customWidth="1"/>
    <col min="3078" max="3081" width="12.140625" style="94" customWidth="1"/>
    <col min="3082" max="3090" width="0" style="94" hidden="1" customWidth="1"/>
    <col min="3091" max="3091" width="68.5703125" style="94" customWidth="1"/>
    <col min="3092" max="3092" width="4.85546875" style="94" customWidth="1"/>
    <col min="3093" max="3093" width="13.85546875" style="94" customWidth="1"/>
    <col min="3094" max="3094" width="15.28515625" style="94" customWidth="1"/>
    <col min="3095" max="3328" width="9.140625" style="94"/>
    <col min="3329" max="3329" width="4.85546875" style="94" customWidth="1"/>
    <col min="3330" max="3330" width="64" style="94" customWidth="1"/>
    <col min="3331" max="3333" width="17" style="94" customWidth="1"/>
    <col min="3334" max="3337" width="12.140625" style="94" customWidth="1"/>
    <col min="3338" max="3346" width="0" style="94" hidden="1" customWidth="1"/>
    <col min="3347" max="3347" width="68.5703125" style="94" customWidth="1"/>
    <col min="3348" max="3348" width="4.85546875" style="94" customWidth="1"/>
    <col min="3349" max="3349" width="13.85546875" style="94" customWidth="1"/>
    <col min="3350" max="3350" width="15.28515625" style="94" customWidth="1"/>
    <col min="3351" max="3584" width="9.140625" style="94"/>
    <col min="3585" max="3585" width="4.85546875" style="94" customWidth="1"/>
    <col min="3586" max="3586" width="64" style="94" customWidth="1"/>
    <col min="3587" max="3589" width="17" style="94" customWidth="1"/>
    <col min="3590" max="3593" width="12.140625" style="94" customWidth="1"/>
    <col min="3594" max="3602" width="0" style="94" hidden="1" customWidth="1"/>
    <col min="3603" max="3603" width="68.5703125" style="94" customWidth="1"/>
    <col min="3604" max="3604" width="4.85546875" style="94" customWidth="1"/>
    <col min="3605" max="3605" width="13.85546875" style="94" customWidth="1"/>
    <col min="3606" max="3606" width="15.28515625" style="94" customWidth="1"/>
    <col min="3607" max="3840" width="9.140625" style="94"/>
    <col min="3841" max="3841" width="4.85546875" style="94" customWidth="1"/>
    <col min="3842" max="3842" width="64" style="94" customWidth="1"/>
    <col min="3843" max="3845" width="17" style="94" customWidth="1"/>
    <col min="3846" max="3849" width="12.140625" style="94" customWidth="1"/>
    <col min="3850" max="3858" width="0" style="94" hidden="1" customWidth="1"/>
    <col min="3859" max="3859" width="68.5703125" style="94" customWidth="1"/>
    <col min="3860" max="3860" width="4.85546875" style="94" customWidth="1"/>
    <col min="3861" max="3861" width="13.85546875" style="94" customWidth="1"/>
    <col min="3862" max="3862" width="15.28515625" style="94" customWidth="1"/>
    <col min="3863" max="4096" width="9.140625" style="94"/>
    <col min="4097" max="4097" width="4.85546875" style="94" customWidth="1"/>
    <col min="4098" max="4098" width="64" style="94" customWidth="1"/>
    <col min="4099" max="4101" width="17" style="94" customWidth="1"/>
    <col min="4102" max="4105" width="12.140625" style="94" customWidth="1"/>
    <col min="4106" max="4114" width="0" style="94" hidden="1" customWidth="1"/>
    <col min="4115" max="4115" width="68.5703125" style="94" customWidth="1"/>
    <col min="4116" max="4116" width="4.85546875" style="94" customWidth="1"/>
    <col min="4117" max="4117" width="13.85546875" style="94" customWidth="1"/>
    <col min="4118" max="4118" width="15.28515625" style="94" customWidth="1"/>
    <col min="4119" max="4352" width="9.140625" style="94"/>
    <col min="4353" max="4353" width="4.85546875" style="94" customWidth="1"/>
    <col min="4354" max="4354" width="64" style="94" customWidth="1"/>
    <col min="4355" max="4357" width="17" style="94" customWidth="1"/>
    <col min="4358" max="4361" width="12.140625" style="94" customWidth="1"/>
    <col min="4362" max="4370" width="0" style="94" hidden="1" customWidth="1"/>
    <col min="4371" max="4371" width="68.5703125" style="94" customWidth="1"/>
    <col min="4372" max="4372" width="4.85546875" style="94" customWidth="1"/>
    <col min="4373" max="4373" width="13.85546875" style="94" customWidth="1"/>
    <col min="4374" max="4374" width="15.28515625" style="94" customWidth="1"/>
    <col min="4375" max="4608" width="9.140625" style="94"/>
    <col min="4609" max="4609" width="4.85546875" style="94" customWidth="1"/>
    <col min="4610" max="4610" width="64" style="94" customWidth="1"/>
    <col min="4611" max="4613" width="17" style="94" customWidth="1"/>
    <col min="4614" max="4617" width="12.140625" style="94" customWidth="1"/>
    <col min="4618" max="4626" width="0" style="94" hidden="1" customWidth="1"/>
    <col min="4627" max="4627" width="68.5703125" style="94" customWidth="1"/>
    <col min="4628" max="4628" width="4.85546875" style="94" customWidth="1"/>
    <col min="4629" max="4629" width="13.85546875" style="94" customWidth="1"/>
    <col min="4630" max="4630" width="15.28515625" style="94" customWidth="1"/>
    <col min="4631" max="4864" width="9.140625" style="94"/>
    <col min="4865" max="4865" width="4.85546875" style="94" customWidth="1"/>
    <col min="4866" max="4866" width="64" style="94" customWidth="1"/>
    <col min="4867" max="4869" width="17" style="94" customWidth="1"/>
    <col min="4870" max="4873" width="12.140625" style="94" customWidth="1"/>
    <col min="4874" max="4882" width="0" style="94" hidden="1" customWidth="1"/>
    <col min="4883" max="4883" width="68.5703125" style="94" customWidth="1"/>
    <col min="4884" max="4884" width="4.85546875" style="94" customWidth="1"/>
    <col min="4885" max="4885" width="13.85546875" style="94" customWidth="1"/>
    <col min="4886" max="4886" width="15.28515625" style="94" customWidth="1"/>
    <col min="4887" max="5120" width="9.140625" style="94"/>
    <col min="5121" max="5121" width="4.85546875" style="94" customWidth="1"/>
    <col min="5122" max="5122" width="64" style="94" customWidth="1"/>
    <col min="5123" max="5125" width="17" style="94" customWidth="1"/>
    <col min="5126" max="5129" width="12.140625" style="94" customWidth="1"/>
    <col min="5130" max="5138" width="0" style="94" hidden="1" customWidth="1"/>
    <col min="5139" max="5139" width="68.5703125" style="94" customWidth="1"/>
    <col min="5140" max="5140" width="4.85546875" style="94" customWidth="1"/>
    <col min="5141" max="5141" width="13.85546875" style="94" customWidth="1"/>
    <col min="5142" max="5142" width="15.28515625" style="94" customWidth="1"/>
    <col min="5143" max="5376" width="9.140625" style="94"/>
    <col min="5377" max="5377" width="4.85546875" style="94" customWidth="1"/>
    <col min="5378" max="5378" width="64" style="94" customWidth="1"/>
    <col min="5379" max="5381" width="17" style="94" customWidth="1"/>
    <col min="5382" max="5385" width="12.140625" style="94" customWidth="1"/>
    <col min="5386" max="5394" width="0" style="94" hidden="1" customWidth="1"/>
    <col min="5395" max="5395" width="68.5703125" style="94" customWidth="1"/>
    <col min="5396" max="5396" width="4.85546875" style="94" customWidth="1"/>
    <col min="5397" max="5397" width="13.85546875" style="94" customWidth="1"/>
    <col min="5398" max="5398" width="15.28515625" style="94" customWidth="1"/>
    <col min="5399" max="5632" width="9.140625" style="94"/>
    <col min="5633" max="5633" width="4.85546875" style="94" customWidth="1"/>
    <col min="5634" max="5634" width="64" style="94" customWidth="1"/>
    <col min="5635" max="5637" width="17" style="94" customWidth="1"/>
    <col min="5638" max="5641" width="12.140625" style="94" customWidth="1"/>
    <col min="5642" max="5650" width="0" style="94" hidden="1" customWidth="1"/>
    <col min="5651" max="5651" width="68.5703125" style="94" customWidth="1"/>
    <col min="5652" max="5652" width="4.85546875" style="94" customWidth="1"/>
    <col min="5653" max="5653" width="13.85546875" style="94" customWidth="1"/>
    <col min="5654" max="5654" width="15.28515625" style="94" customWidth="1"/>
    <col min="5655" max="5888" width="9.140625" style="94"/>
    <col min="5889" max="5889" width="4.85546875" style="94" customWidth="1"/>
    <col min="5890" max="5890" width="64" style="94" customWidth="1"/>
    <col min="5891" max="5893" width="17" style="94" customWidth="1"/>
    <col min="5894" max="5897" width="12.140625" style="94" customWidth="1"/>
    <col min="5898" max="5906" width="0" style="94" hidden="1" customWidth="1"/>
    <col min="5907" max="5907" width="68.5703125" style="94" customWidth="1"/>
    <col min="5908" max="5908" width="4.85546875" style="94" customWidth="1"/>
    <col min="5909" max="5909" width="13.85546875" style="94" customWidth="1"/>
    <col min="5910" max="5910" width="15.28515625" style="94" customWidth="1"/>
    <col min="5911" max="6144" width="9.140625" style="94"/>
    <col min="6145" max="6145" width="4.85546875" style="94" customWidth="1"/>
    <col min="6146" max="6146" width="64" style="94" customWidth="1"/>
    <col min="6147" max="6149" width="17" style="94" customWidth="1"/>
    <col min="6150" max="6153" width="12.140625" style="94" customWidth="1"/>
    <col min="6154" max="6162" width="0" style="94" hidden="1" customWidth="1"/>
    <col min="6163" max="6163" width="68.5703125" style="94" customWidth="1"/>
    <col min="6164" max="6164" width="4.85546875" style="94" customWidth="1"/>
    <col min="6165" max="6165" width="13.85546875" style="94" customWidth="1"/>
    <col min="6166" max="6166" width="15.28515625" style="94" customWidth="1"/>
    <col min="6167" max="6400" width="9.140625" style="94"/>
    <col min="6401" max="6401" width="4.85546875" style="94" customWidth="1"/>
    <col min="6402" max="6402" width="64" style="94" customWidth="1"/>
    <col min="6403" max="6405" width="17" style="94" customWidth="1"/>
    <col min="6406" max="6409" width="12.140625" style="94" customWidth="1"/>
    <col min="6410" max="6418" width="0" style="94" hidden="1" customWidth="1"/>
    <col min="6419" max="6419" width="68.5703125" style="94" customWidth="1"/>
    <col min="6420" max="6420" width="4.85546875" style="94" customWidth="1"/>
    <col min="6421" max="6421" width="13.85546875" style="94" customWidth="1"/>
    <col min="6422" max="6422" width="15.28515625" style="94" customWidth="1"/>
    <col min="6423" max="6656" width="9.140625" style="94"/>
    <col min="6657" max="6657" width="4.85546875" style="94" customWidth="1"/>
    <col min="6658" max="6658" width="64" style="94" customWidth="1"/>
    <col min="6659" max="6661" width="17" style="94" customWidth="1"/>
    <col min="6662" max="6665" width="12.140625" style="94" customWidth="1"/>
    <col min="6666" max="6674" width="0" style="94" hidden="1" customWidth="1"/>
    <col min="6675" max="6675" width="68.5703125" style="94" customWidth="1"/>
    <col min="6676" max="6676" width="4.85546875" style="94" customWidth="1"/>
    <col min="6677" max="6677" width="13.85546875" style="94" customWidth="1"/>
    <col min="6678" max="6678" width="15.28515625" style="94" customWidth="1"/>
    <col min="6679" max="6912" width="9.140625" style="94"/>
    <col min="6913" max="6913" width="4.85546875" style="94" customWidth="1"/>
    <col min="6914" max="6914" width="64" style="94" customWidth="1"/>
    <col min="6915" max="6917" width="17" style="94" customWidth="1"/>
    <col min="6918" max="6921" width="12.140625" style="94" customWidth="1"/>
    <col min="6922" max="6930" width="0" style="94" hidden="1" customWidth="1"/>
    <col min="6931" max="6931" width="68.5703125" style="94" customWidth="1"/>
    <col min="6932" max="6932" width="4.85546875" style="94" customWidth="1"/>
    <col min="6933" max="6933" width="13.85546875" style="94" customWidth="1"/>
    <col min="6934" max="6934" width="15.28515625" style="94" customWidth="1"/>
    <col min="6935" max="7168" width="9.140625" style="94"/>
    <col min="7169" max="7169" width="4.85546875" style="94" customWidth="1"/>
    <col min="7170" max="7170" width="64" style="94" customWidth="1"/>
    <col min="7171" max="7173" width="17" style="94" customWidth="1"/>
    <col min="7174" max="7177" width="12.140625" style="94" customWidth="1"/>
    <col min="7178" max="7186" width="0" style="94" hidden="1" customWidth="1"/>
    <col min="7187" max="7187" width="68.5703125" style="94" customWidth="1"/>
    <col min="7188" max="7188" width="4.85546875" style="94" customWidth="1"/>
    <col min="7189" max="7189" width="13.85546875" style="94" customWidth="1"/>
    <col min="7190" max="7190" width="15.28515625" style="94" customWidth="1"/>
    <col min="7191" max="7424" width="9.140625" style="94"/>
    <col min="7425" max="7425" width="4.85546875" style="94" customWidth="1"/>
    <col min="7426" max="7426" width="64" style="94" customWidth="1"/>
    <col min="7427" max="7429" width="17" style="94" customWidth="1"/>
    <col min="7430" max="7433" width="12.140625" style="94" customWidth="1"/>
    <col min="7434" max="7442" width="0" style="94" hidden="1" customWidth="1"/>
    <col min="7443" max="7443" width="68.5703125" style="94" customWidth="1"/>
    <col min="7444" max="7444" width="4.85546875" style="94" customWidth="1"/>
    <col min="7445" max="7445" width="13.85546875" style="94" customWidth="1"/>
    <col min="7446" max="7446" width="15.28515625" style="94" customWidth="1"/>
    <col min="7447" max="7680" width="9.140625" style="94"/>
    <col min="7681" max="7681" width="4.85546875" style="94" customWidth="1"/>
    <col min="7682" max="7682" width="64" style="94" customWidth="1"/>
    <col min="7683" max="7685" width="17" style="94" customWidth="1"/>
    <col min="7686" max="7689" width="12.140625" style="94" customWidth="1"/>
    <col min="7690" max="7698" width="0" style="94" hidden="1" customWidth="1"/>
    <col min="7699" max="7699" width="68.5703125" style="94" customWidth="1"/>
    <col min="7700" max="7700" width="4.85546875" style="94" customWidth="1"/>
    <col min="7701" max="7701" width="13.85546875" style="94" customWidth="1"/>
    <col min="7702" max="7702" width="15.28515625" style="94" customWidth="1"/>
    <col min="7703" max="7936" width="9.140625" style="94"/>
    <col min="7937" max="7937" width="4.85546875" style="94" customWidth="1"/>
    <col min="7938" max="7938" width="64" style="94" customWidth="1"/>
    <col min="7939" max="7941" width="17" style="94" customWidth="1"/>
    <col min="7942" max="7945" width="12.140625" style="94" customWidth="1"/>
    <col min="7946" max="7954" width="0" style="94" hidden="1" customWidth="1"/>
    <col min="7955" max="7955" width="68.5703125" style="94" customWidth="1"/>
    <col min="7956" max="7956" width="4.85546875" style="94" customWidth="1"/>
    <col min="7957" max="7957" width="13.85546875" style="94" customWidth="1"/>
    <col min="7958" max="7958" width="15.28515625" style="94" customWidth="1"/>
    <col min="7959" max="8192" width="9.140625" style="94"/>
    <col min="8193" max="8193" width="4.85546875" style="94" customWidth="1"/>
    <col min="8194" max="8194" width="64" style="94" customWidth="1"/>
    <col min="8195" max="8197" width="17" style="94" customWidth="1"/>
    <col min="8198" max="8201" width="12.140625" style="94" customWidth="1"/>
    <col min="8202" max="8210" width="0" style="94" hidden="1" customWidth="1"/>
    <col min="8211" max="8211" width="68.5703125" style="94" customWidth="1"/>
    <col min="8212" max="8212" width="4.85546875" style="94" customWidth="1"/>
    <col min="8213" max="8213" width="13.85546875" style="94" customWidth="1"/>
    <col min="8214" max="8214" width="15.28515625" style="94" customWidth="1"/>
    <col min="8215" max="8448" width="9.140625" style="94"/>
    <col min="8449" max="8449" width="4.85546875" style="94" customWidth="1"/>
    <col min="8450" max="8450" width="64" style="94" customWidth="1"/>
    <col min="8451" max="8453" width="17" style="94" customWidth="1"/>
    <col min="8454" max="8457" width="12.140625" style="94" customWidth="1"/>
    <col min="8458" max="8466" width="0" style="94" hidden="1" customWidth="1"/>
    <col min="8467" max="8467" width="68.5703125" style="94" customWidth="1"/>
    <col min="8468" max="8468" width="4.85546875" style="94" customWidth="1"/>
    <col min="8469" max="8469" width="13.85546875" style="94" customWidth="1"/>
    <col min="8470" max="8470" width="15.28515625" style="94" customWidth="1"/>
    <col min="8471" max="8704" width="9.140625" style="94"/>
    <col min="8705" max="8705" width="4.85546875" style="94" customWidth="1"/>
    <col min="8706" max="8706" width="64" style="94" customWidth="1"/>
    <col min="8707" max="8709" width="17" style="94" customWidth="1"/>
    <col min="8710" max="8713" width="12.140625" style="94" customWidth="1"/>
    <col min="8714" max="8722" width="0" style="94" hidden="1" customWidth="1"/>
    <col min="8723" max="8723" width="68.5703125" style="94" customWidth="1"/>
    <col min="8724" max="8724" width="4.85546875" style="94" customWidth="1"/>
    <col min="8725" max="8725" width="13.85546875" style="94" customWidth="1"/>
    <col min="8726" max="8726" width="15.28515625" style="94" customWidth="1"/>
    <col min="8727" max="8960" width="9.140625" style="94"/>
    <col min="8961" max="8961" width="4.85546875" style="94" customWidth="1"/>
    <col min="8962" max="8962" width="64" style="94" customWidth="1"/>
    <col min="8963" max="8965" width="17" style="94" customWidth="1"/>
    <col min="8966" max="8969" width="12.140625" style="94" customWidth="1"/>
    <col min="8970" max="8978" width="0" style="94" hidden="1" customWidth="1"/>
    <col min="8979" max="8979" width="68.5703125" style="94" customWidth="1"/>
    <col min="8980" max="8980" width="4.85546875" style="94" customWidth="1"/>
    <col min="8981" max="8981" width="13.85546875" style="94" customWidth="1"/>
    <col min="8982" max="8982" width="15.28515625" style="94" customWidth="1"/>
    <col min="8983" max="9216" width="9.140625" style="94"/>
    <col min="9217" max="9217" width="4.85546875" style="94" customWidth="1"/>
    <col min="9218" max="9218" width="64" style="94" customWidth="1"/>
    <col min="9219" max="9221" width="17" style="94" customWidth="1"/>
    <col min="9222" max="9225" width="12.140625" style="94" customWidth="1"/>
    <col min="9226" max="9234" width="0" style="94" hidden="1" customWidth="1"/>
    <col min="9235" max="9235" width="68.5703125" style="94" customWidth="1"/>
    <col min="9236" max="9236" width="4.85546875" style="94" customWidth="1"/>
    <col min="9237" max="9237" width="13.85546875" style="94" customWidth="1"/>
    <col min="9238" max="9238" width="15.28515625" style="94" customWidth="1"/>
    <col min="9239" max="9472" width="9.140625" style="94"/>
    <col min="9473" max="9473" width="4.85546875" style="94" customWidth="1"/>
    <col min="9474" max="9474" width="64" style="94" customWidth="1"/>
    <col min="9475" max="9477" width="17" style="94" customWidth="1"/>
    <col min="9478" max="9481" width="12.140625" style="94" customWidth="1"/>
    <col min="9482" max="9490" width="0" style="94" hidden="1" customWidth="1"/>
    <col min="9491" max="9491" width="68.5703125" style="94" customWidth="1"/>
    <col min="9492" max="9492" width="4.85546875" style="94" customWidth="1"/>
    <col min="9493" max="9493" width="13.85546875" style="94" customWidth="1"/>
    <col min="9494" max="9494" width="15.28515625" style="94" customWidth="1"/>
    <col min="9495" max="9728" width="9.140625" style="94"/>
    <col min="9729" max="9729" width="4.85546875" style="94" customWidth="1"/>
    <col min="9730" max="9730" width="64" style="94" customWidth="1"/>
    <col min="9731" max="9733" width="17" style="94" customWidth="1"/>
    <col min="9734" max="9737" width="12.140625" style="94" customWidth="1"/>
    <col min="9738" max="9746" width="0" style="94" hidden="1" customWidth="1"/>
    <col min="9747" max="9747" width="68.5703125" style="94" customWidth="1"/>
    <col min="9748" max="9748" width="4.85546875" style="94" customWidth="1"/>
    <col min="9749" max="9749" width="13.85546875" style="94" customWidth="1"/>
    <col min="9750" max="9750" width="15.28515625" style="94" customWidth="1"/>
    <col min="9751" max="9984" width="9.140625" style="94"/>
    <col min="9985" max="9985" width="4.85546875" style="94" customWidth="1"/>
    <col min="9986" max="9986" width="64" style="94" customWidth="1"/>
    <col min="9987" max="9989" width="17" style="94" customWidth="1"/>
    <col min="9990" max="9993" width="12.140625" style="94" customWidth="1"/>
    <col min="9994" max="10002" width="0" style="94" hidden="1" customWidth="1"/>
    <col min="10003" max="10003" width="68.5703125" style="94" customWidth="1"/>
    <col min="10004" max="10004" width="4.85546875" style="94" customWidth="1"/>
    <col min="10005" max="10005" width="13.85546875" style="94" customWidth="1"/>
    <col min="10006" max="10006" width="15.28515625" style="94" customWidth="1"/>
    <col min="10007" max="10240" width="9.140625" style="94"/>
    <col min="10241" max="10241" width="4.85546875" style="94" customWidth="1"/>
    <col min="10242" max="10242" width="64" style="94" customWidth="1"/>
    <col min="10243" max="10245" width="17" style="94" customWidth="1"/>
    <col min="10246" max="10249" width="12.140625" style="94" customWidth="1"/>
    <col min="10250" max="10258" width="0" style="94" hidden="1" customWidth="1"/>
    <col min="10259" max="10259" width="68.5703125" style="94" customWidth="1"/>
    <col min="10260" max="10260" width="4.85546875" style="94" customWidth="1"/>
    <col min="10261" max="10261" width="13.85546875" style="94" customWidth="1"/>
    <col min="10262" max="10262" width="15.28515625" style="94" customWidth="1"/>
    <col min="10263" max="10496" width="9.140625" style="94"/>
    <col min="10497" max="10497" width="4.85546875" style="94" customWidth="1"/>
    <col min="10498" max="10498" width="64" style="94" customWidth="1"/>
    <col min="10499" max="10501" width="17" style="94" customWidth="1"/>
    <col min="10502" max="10505" width="12.140625" style="94" customWidth="1"/>
    <col min="10506" max="10514" width="0" style="94" hidden="1" customWidth="1"/>
    <col min="10515" max="10515" width="68.5703125" style="94" customWidth="1"/>
    <col min="10516" max="10516" width="4.85546875" style="94" customWidth="1"/>
    <col min="10517" max="10517" width="13.85546875" style="94" customWidth="1"/>
    <col min="10518" max="10518" width="15.28515625" style="94" customWidth="1"/>
    <col min="10519" max="10752" width="9.140625" style="94"/>
    <col min="10753" max="10753" width="4.85546875" style="94" customWidth="1"/>
    <col min="10754" max="10754" width="64" style="94" customWidth="1"/>
    <col min="10755" max="10757" width="17" style="94" customWidth="1"/>
    <col min="10758" max="10761" width="12.140625" style="94" customWidth="1"/>
    <col min="10762" max="10770" width="0" style="94" hidden="1" customWidth="1"/>
    <col min="10771" max="10771" width="68.5703125" style="94" customWidth="1"/>
    <col min="10772" max="10772" width="4.85546875" style="94" customWidth="1"/>
    <col min="10773" max="10773" width="13.85546875" style="94" customWidth="1"/>
    <col min="10774" max="10774" width="15.28515625" style="94" customWidth="1"/>
    <col min="10775" max="11008" width="9.140625" style="94"/>
    <col min="11009" max="11009" width="4.85546875" style="94" customWidth="1"/>
    <col min="11010" max="11010" width="64" style="94" customWidth="1"/>
    <col min="11011" max="11013" width="17" style="94" customWidth="1"/>
    <col min="11014" max="11017" width="12.140625" style="94" customWidth="1"/>
    <col min="11018" max="11026" width="0" style="94" hidden="1" customWidth="1"/>
    <col min="11027" max="11027" width="68.5703125" style="94" customWidth="1"/>
    <col min="11028" max="11028" width="4.85546875" style="94" customWidth="1"/>
    <col min="11029" max="11029" width="13.85546875" style="94" customWidth="1"/>
    <col min="11030" max="11030" width="15.28515625" style="94" customWidth="1"/>
    <col min="11031" max="11264" width="9.140625" style="94"/>
    <col min="11265" max="11265" width="4.85546875" style="94" customWidth="1"/>
    <col min="11266" max="11266" width="64" style="94" customWidth="1"/>
    <col min="11267" max="11269" width="17" style="94" customWidth="1"/>
    <col min="11270" max="11273" width="12.140625" style="94" customWidth="1"/>
    <col min="11274" max="11282" width="0" style="94" hidden="1" customWidth="1"/>
    <col min="11283" max="11283" width="68.5703125" style="94" customWidth="1"/>
    <col min="11284" max="11284" width="4.85546875" style="94" customWidth="1"/>
    <col min="11285" max="11285" width="13.85546875" style="94" customWidth="1"/>
    <col min="11286" max="11286" width="15.28515625" style="94" customWidth="1"/>
    <col min="11287" max="11520" width="9.140625" style="94"/>
    <col min="11521" max="11521" width="4.85546875" style="94" customWidth="1"/>
    <col min="11522" max="11522" width="64" style="94" customWidth="1"/>
    <col min="11523" max="11525" width="17" style="94" customWidth="1"/>
    <col min="11526" max="11529" width="12.140625" style="94" customWidth="1"/>
    <col min="11530" max="11538" width="0" style="94" hidden="1" customWidth="1"/>
    <col min="11539" max="11539" width="68.5703125" style="94" customWidth="1"/>
    <col min="11540" max="11540" width="4.85546875" style="94" customWidth="1"/>
    <col min="11541" max="11541" width="13.85546875" style="94" customWidth="1"/>
    <col min="11542" max="11542" width="15.28515625" style="94" customWidth="1"/>
    <col min="11543" max="11776" width="9.140625" style="94"/>
    <col min="11777" max="11777" width="4.85546875" style="94" customWidth="1"/>
    <col min="11778" max="11778" width="64" style="94" customWidth="1"/>
    <col min="11779" max="11781" width="17" style="94" customWidth="1"/>
    <col min="11782" max="11785" width="12.140625" style="94" customWidth="1"/>
    <col min="11786" max="11794" width="0" style="94" hidden="1" customWidth="1"/>
    <col min="11795" max="11795" width="68.5703125" style="94" customWidth="1"/>
    <col min="11796" max="11796" width="4.85546875" style="94" customWidth="1"/>
    <col min="11797" max="11797" width="13.85546875" style="94" customWidth="1"/>
    <col min="11798" max="11798" width="15.28515625" style="94" customWidth="1"/>
    <col min="11799" max="12032" width="9.140625" style="94"/>
    <col min="12033" max="12033" width="4.85546875" style="94" customWidth="1"/>
    <col min="12034" max="12034" width="64" style="94" customWidth="1"/>
    <col min="12035" max="12037" width="17" style="94" customWidth="1"/>
    <col min="12038" max="12041" width="12.140625" style="94" customWidth="1"/>
    <col min="12042" max="12050" width="0" style="94" hidden="1" customWidth="1"/>
    <col min="12051" max="12051" width="68.5703125" style="94" customWidth="1"/>
    <col min="12052" max="12052" width="4.85546875" style="94" customWidth="1"/>
    <col min="12053" max="12053" width="13.85546875" style="94" customWidth="1"/>
    <col min="12054" max="12054" width="15.28515625" style="94" customWidth="1"/>
    <col min="12055" max="12288" width="9.140625" style="94"/>
    <col min="12289" max="12289" width="4.85546875" style="94" customWidth="1"/>
    <col min="12290" max="12290" width="64" style="94" customWidth="1"/>
    <col min="12291" max="12293" width="17" style="94" customWidth="1"/>
    <col min="12294" max="12297" width="12.140625" style="94" customWidth="1"/>
    <col min="12298" max="12306" width="0" style="94" hidden="1" customWidth="1"/>
    <col min="12307" max="12307" width="68.5703125" style="94" customWidth="1"/>
    <col min="12308" max="12308" width="4.85546875" style="94" customWidth="1"/>
    <col min="12309" max="12309" width="13.85546875" style="94" customWidth="1"/>
    <col min="12310" max="12310" width="15.28515625" style="94" customWidth="1"/>
    <col min="12311" max="12544" width="9.140625" style="94"/>
    <col min="12545" max="12545" width="4.85546875" style="94" customWidth="1"/>
    <col min="12546" max="12546" width="64" style="94" customWidth="1"/>
    <col min="12547" max="12549" width="17" style="94" customWidth="1"/>
    <col min="12550" max="12553" width="12.140625" style="94" customWidth="1"/>
    <col min="12554" max="12562" width="0" style="94" hidden="1" customWidth="1"/>
    <col min="12563" max="12563" width="68.5703125" style="94" customWidth="1"/>
    <col min="12564" max="12564" width="4.85546875" style="94" customWidth="1"/>
    <col min="12565" max="12565" width="13.85546875" style="94" customWidth="1"/>
    <col min="12566" max="12566" width="15.28515625" style="94" customWidth="1"/>
    <col min="12567" max="12800" width="9.140625" style="94"/>
    <col min="12801" max="12801" width="4.85546875" style="94" customWidth="1"/>
    <col min="12802" max="12802" width="64" style="94" customWidth="1"/>
    <col min="12803" max="12805" width="17" style="94" customWidth="1"/>
    <col min="12806" max="12809" width="12.140625" style="94" customWidth="1"/>
    <col min="12810" max="12818" width="0" style="94" hidden="1" customWidth="1"/>
    <col min="12819" max="12819" width="68.5703125" style="94" customWidth="1"/>
    <col min="12820" max="12820" width="4.85546875" style="94" customWidth="1"/>
    <col min="12821" max="12821" width="13.85546875" style="94" customWidth="1"/>
    <col min="12822" max="12822" width="15.28515625" style="94" customWidth="1"/>
    <col min="12823" max="13056" width="9.140625" style="94"/>
    <col min="13057" max="13057" width="4.85546875" style="94" customWidth="1"/>
    <col min="13058" max="13058" width="64" style="94" customWidth="1"/>
    <col min="13059" max="13061" width="17" style="94" customWidth="1"/>
    <col min="13062" max="13065" width="12.140625" style="94" customWidth="1"/>
    <col min="13066" max="13074" width="0" style="94" hidden="1" customWidth="1"/>
    <col min="13075" max="13075" width="68.5703125" style="94" customWidth="1"/>
    <col min="13076" max="13076" width="4.85546875" style="94" customWidth="1"/>
    <col min="13077" max="13077" width="13.85546875" style="94" customWidth="1"/>
    <col min="13078" max="13078" width="15.28515625" style="94" customWidth="1"/>
    <col min="13079" max="13312" width="9.140625" style="94"/>
    <col min="13313" max="13313" width="4.85546875" style="94" customWidth="1"/>
    <col min="13314" max="13314" width="64" style="94" customWidth="1"/>
    <col min="13315" max="13317" width="17" style="94" customWidth="1"/>
    <col min="13318" max="13321" width="12.140625" style="94" customWidth="1"/>
    <col min="13322" max="13330" width="0" style="94" hidden="1" customWidth="1"/>
    <col min="13331" max="13331" width="68.5703125" style="94" customWidth="1"/>
    <col min="13332" max="13332" width="4.85546875" style="94" customWidth="1"/>
    <col min="13333" max="13333" width="13.85546875" style="94" customWidth="1"/>
    <col min="13334" max="13334" width="15.28515625" style="94" customWidth="1"/>
    <col min="13335" max="13568" width="9.140625" style="94"/>
    <col min="13569" max="13569" width="4.85546875" style="94" customWidth="1"/>
    <col min="13570" max="13570" width="64" style="94" customWidth="1"/>
    <col min="13571" max="13573" width="17" style="94" customWidth="1"/>
    <col min="13574" max="13577" width="12.140625" style="94" customWidth="1"/>
    <col min="13578" max="13586" width="0" style="94" hidden="1" customWidth="1"/>
    <col min="13587" max="13587" width="68.5703125" style="94" customWidth="1"/>
    <col min="13588" max="13588" width="4.85546875" style="94" customWidth="1"/>
    <col min="13589" max="13589" width="13.85546875" style="94" customWidth="1"/>
    <col min="13590" max="13590" width="15.28515625" style="94" customWidth="1"/>
    <col min="13591" max="13824" width="9.140625" style="94"/>
    <col min="13825" max="13825" width="4.85546875" style="94" customWidth="1"/>
    <col min="13826" max="13826" width="64" style="94" customWidth="1"/>
    <col min="13827" max="13829" width="17" style="94" customWidth="1"/>
    <col min="13830" max="13833" width="12.140625" style="94" customWidth="1"/>
    <col min="13834" max="13842" width="0" style="94" hidden="1" customWidth="1"/>
    <col min="13843" max="13843" width="68.5703125" style="94" customWidth="1"/>
    <col min="13844" max="13844" width="4.85546875" style="94" customWidth="1"/>
    <col min="13845" max="13845" width="13.85546875" style="94" customWidth="1"/>
    <col min="13846" max="13846" width="15.28515625" style="94" customWidth="1"/>
    <col min="13847" max="14080" width="9.140625" style="94"/>
    <col min="14081" max="14081" width="4.85546875" style="94" customWidth="1"/>
    <col min="14082" max="14082" width="64" style="94" customWidth="1"/>
    <col min="14083" max="14085" width="17" style="94" customWidth="1"/>
    <col min="14086" max="14089" width="12.140625" style="94" customWidth="1"/>
    <col min="14090" max="14098" width="0" style="94" hidden="1" customWidth="1"/>
    <col min="14099" max="14099" width="68.5703125" style="94" customWidth="1"/>
    <col min="14100" max="14100" width="4.85546875" style="94" customWidth="1"/>
    <col min="14101" max="14101" width="13.85546875" style="94" customWidth="1"/>
    <col min="14102" max="14102" width="15.28515625" style="94" customWidth="1"/>
    <col min="14103" max="14336" width="9.140625" style="94"/>
    <col min="14337" max="14337" width="4.85546875" style="94" customWidth="1"/>
    <col min="14338" max="14338" width="64" style="94" customWidth="1"/>
    <col min="14339" max="14341" width="17" style="94" customWidth="1"/>
    <col min="14342" max="14345" width="12.140625" style="94" customWidth="1"/>
    <col min="14346" max="14354" width="0" style="94" hidden="1" customWidth="1"/>
    <col min="14355" max="14355" width="68.5703125" style="94" customWidth="1"/>
    <col min="14356" max="14356" width="4.85546875" style="94" customWidth="1"/>
    <col min="14357" max="14357" width="13.85546875" style="94" customWidth="1"/>
    <col min="14358" max="14358" width="15.28515625" style="94" customWidth="1"/>
    <col min="14359" max="14592" width="9.140625" style="94"/>
    <col min="14593" max="14593" width="4.85546875" style="94" customWidth="1"/>
    <col min="14594" max="14594" width="64" style="94" customWidth="1"/>
    <col min="14595" max="14597" width="17" style="94" customWidth="1"/>
    <col min="14598" max="14601" width="12.140625" style="94" customWidth="1"/>
    <col min="14602" max="14610" width="0" style="94" hidden="1" customWidth="1"/>
    <col min="14611" max="14611" width="68.5703125" style="94" customWidth="1"/>
    <col min="14612" max="14612" width="4.85546875" style="94" customWidth="1"/>
    <col min="14613" max="14613" width="13.85546875" style="94" customWidth="1"/>
    <col min="14614" max="14614" width="15.28515625" style="94" customWidth="1"/>
    <col min="14615" max="14848" width="9.140625" style="94"/>
    <col min="14849" max="14849" width="4.85546875" style="94" customWidth="1"/>
    <col min="14850" max="14850" width="64" style="94" customWidth="1"/>
    <col min="14851" max="14853" width="17" style="94" customWidth="1"/>
    <col min="14854" max="14857" width="12.140625" style="94" customWidth="1"/>
    <col min="14858" max="14866" width="0" style="94" hidden="1" customWidth="1"/>
    <col min="14867" max="14867" width="68.5703125" style="94" customWidth="1"/>
    <col min="14868" max="14868" width="4.85546875" style="94" customWidth="1"/>
    <col min="14869" max="14869" width="13.85546875" style="94" customWidth="1"/>
    <col min="14870" max="14870" width="15.28515625" style="94" customWidth="1"/>
    <col min="14871" max="15104" width="9.140625" style="94"/>
    <col min="15105" max="15105" width="4.85546875" style="94" customWidth="1"/>
    <col min="15106" max="15106" width="64" style="94" customWidth="1"/>
    <col min="15107" max="15109" width="17" style="94" customWidth="1"/>
    <col min="15110" max="15113" width="12.140625" style="94" customWidth="1"/>
    <col min="15114" max="15122" width="0" style="94" hidden="1" customWidth="1"/>
    <col min="15123" max="15123" width="68.5703125" style="94" customWidth="1"/>
    <col min="15124" max="15124" width="4.85546875" style="94" customWidth="1"/>
    <col min="15125" max="15125" width="13.85546875" style="94" customWidth="1"/>
    <col min="15126" max="15126" width="15.28515625" style="94" customWidth="1"/>
    <col min="15127" max="15360" width="9.140625" style="94"/>
    <col min="15361" max="15361" width="4.85546875" style="94" customWidth="1"/>
    <col min="15362" max="15362" width="64" style="94" customWidth="1"/>
    <col min="15363" max="15365" width="17" style="94" customWidth="1"/>
    <col min="15366" max="15369" width="12.140625" style="94" customWidth="1"/>
    <col min="15370" max="15378" width="0" style="94" hidden="1" customWidth="1"/>
    <col min="15379" max="15379" width="68.5703125" style="94" customWidth="1"/>
    <col min="15380" max="15380" width="4.85546875" style="94" customWidth="1"/>
    <col min="15381" max="15381" width="13.85546875" style="94" customWidth="1"/>
    <col min="15382" max="15382" width="15.28515625" style="94" customWidth="1"/>
    <col min="15383" max="15616" width="9.140625" style="94"/>
    <col min="15617" max="15617" width="4.85546875" style="94" customWidth="1"/>
    <col min="15618" max="15618" width="64" style="94" customWidth="1"/>
    <col min="15619" max="15621" width="17" style="94" customWidth="1"/>
    <col min="15622" max="15625" width="12.140625" style="94" customWidth="1"/>
    <col min="15626" max="15634" width="0" style="94" hidden="1" customWidth="1"/>
    <col min="15635" max="15635" width="68.5703125" style="94" customWidth="1"/>
    <col min="15636" max="15636" width="4.85546875" style="94" customWidth="1"/>
    <col min="15637" max="15637" width="13.85546875" style="94" customWidth="1"/>
    <col min="15638" max="15638" width="15.28515625" style="94" customWidth="1"/>
    <col min="15639" max="15872" width="9.140625" style="94"/>
    <col min="15873" max="15873" width="4.85546875" style="94" customWidth="1"/>
    <col min="15874" max="15874" width="64" style="94" customWidth="1"/>
    <col min="15875" max="15877" width="17" style="94" customWidth="1"/>
    <col min="15878" max="15881" width="12.140625" style="94" customWidth="1"/>
    <col min="15882" max="15890" width="0" style="94" hidden="1" customWidth="1"/>
    <col min="15891" max="15891" width="68.5703125" style="94" customWidth="1"/>
    <col min="15892" max="15892" width="4.85546875" style="94" customWidth="1"/>
    <col min="15893" max="15893" width="13.85546875" style="94" customWidth="1"/>
    <col min="15894" max="15894" width="15.28515625" style="94" customWidth="1"/>
    <col min="15895" max="16128" width="9.140625" style="94"/>
    <col min="16129" max="16129" width="4.85546875" style="94" customWidth="1"/>
    <col min="16130" max="16130" width="64" style="94" customWidth="1"/>
    <col min="16131" max="16133" width="17" style="94" customWidth="1"/>
    <col min="16134" max="16137" width="12.140625" style="94" customWidth="1"/>
    <col min="16138" max="16146" width="0" style="94" hidden="1" customWidth="1"/>
    <col min="16147" max="16147" width="68.5703125" style="94" customWidth="1"/>
    <col min="16148" max="16148" width="4.85546875" style="94" customWidth="1"/>
    <col min="16149" max="16149" width="13.85546875" style="94" customWidth="1"/>
    <col min="16150" max="16150" width="15.28515625" style="94" customWidth="1"/>
    <col min="16151" max="16384" width="9.140625" style="94"/>
  </cols>
  <sheetData>
    <row r="1" spans="1:119" ht="15">
      <c r="A1" s="88" t="s">
        <v>65</v>
      </c>
      <c r="B1" s="89" t="s">
        <v>220</v>
      </c>
      <c r="C1" s="90"/>
      <c r="D1" s="90"/>
      <c r="E1" s="90"/>
      <c r="F1" s="90"/>
      <c r="G1" s="91"/>
      <c r="H1" s="91"/>
      <c r="I1" s="90"/>
      <c r="J1" s="92"/>
      <c r="K1" s="92"/>
      <c r="L1" s="92"/>
      <c r="M1" s="92"/>
      <c r="N1" s="92"/>
      <c r="O1" s="92"/>
      <c r="P1" s="92"/>
      <c r="Q1" s="92"/>
      <c r="R1" s="92"/>
      <c r="S1" s="92"/>
      <c r="T1" s="93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</row>
    <row r="2" spans="1:119" ht="15">
      <c r="A2" s="95"/>
      <c r="B2" s="96" t="s">
        <v>221</v>
      </c>
      <c r="C2" s="90"/>
      <c r="D2" s="90"/>
      <c r="E2" s="90"/>
      <c r="F2" s="90"/>
      <c r="G2" s="91"/>
      <c r="H2" s="91"/>
      <c r="I2" s="90"/>
      <c r="J2" s="92"/>
      <c r="K2" s="92"/>
      <c r="L2" s="92"/>
      <c r="M2" s="92"/>
      <c r="N2" s="92"/>
      <c r="O2" s="92"/>
      <c r="P2" s="92"/>
      <c r="Q2" s="92"/>
      <c r="R2" s="92"/>
      <c r="S2" s="92"/>
      <c r="T2" s="93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  <c r="DG2" s="92"/>
      <c r="DH2" s="92"/>
      <c r="DI2" s="92"/>
      <c r="DJ2" s="92"/>
      <c r="DK2" s="92"/>
      <c r="DL2" s="92"/>
      <c r="DM2" s="92"/>
      <c r="DN2" s="92"/>
      <c r="DO2" s="92"/>
    </row>
    <row r="3" spans="1:119">
      <c r="A3" s="97"/>
      <c r="B3" s="92"/>
      <c r="C3" s="90"/>
      <c r="D3" s="90"/>
      <c r="E3" s="90"/>
      <c r="F3" s="90"/>
      <c r="G3" s="98"/>
      <c r="H3" s="98"/>
      <c r="I3" s="90"/>
      <c r="J3" s="92"/>
      <c r="K3" s="92"/>
      <c r="L3" s="92"/>
      <c r="M3" s="92"/>
      <c r="N3" s="92"/>
      <c r="O3" s="92"/>
      <c r="P3" s="92"/>
      <c r="Q3" s="92"/>
      <c r="R3" s="92"/>
      <c r="S3" s="92"/>
      <c r="T3" s="93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</row>
    <row r="4" spans="1:119" ht="14.1" customHeight="1">
      <c r="A4" s="704" t="s">
        <v>66</v>
      </c>
      <c r="B4" s="99" t="s">
        <v>67</v>
      </c>
      <c r="C4" s="697" t="s">
        <v>68</v>
      </c>
      <c r="D4" s="706" t="s">
        <v>69</v>
      </c>
      <c r="E4" s="706" t="s">
        <v>70</v>
      </c>
      <c r="F4" s="697" t="s">
        <v>71</v>
      </c>
      <c r="G4" s="706" t="s">
        <v>72</v>
      </c>
      <c r="H4" s="695" t="s">
        <v>73</v>
      </c>
      <c r="I4" s="697" t="s">
        <v>74</v>
      </c>
      <c r="J4" s="100"/>
      <c r="K4" s="100" t="s">
        <v>21</v>
      </c>
      <c r="L4" s="100" t="s">
        <v>22</v>
      </c>
      <c r="M4" s="100" t="s">
        <v>23</v>
      </c>
      <c r="N4" s="100" t="s">
        <v>24</v>
      </c>
      <c r="O4" s="100" t="s">
        <v>25</v>
      </c>
      <c r="P4" s="100" t="s">
        <v>26</v>
      </c>
      <c r="Q4" s="100" t="s">
        <v>27</v>
      </c>
      <c r="R4" s="100" t="s">
        <v>75</v>
      </c>
      <c r="S4" s="101" t="s">
        <v>76</v>
      </c>
      <c r="T4" s="699" t="s">
        <v>77</v>
      </c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</row>
    <row r="5" spans="1:119" ht="14.1" customHeight="1">
      <c r="A5" s="705"/>
      <c r="B5" s="102" t="s">
        <v>78</v>
      </c>
      <c r="C5" s="698"/>
      <c r="D5" s="707"/>
      <c r="E5" s="707"/>
      <c r="F5" s="698"/>
      <c r="G5" s="698"/>
      <c r="H5" s="696"/>
      <c r="I5" s="698"/>
      <c r="J5" s="103"/>
      <c r="K5" s="103"/>
      <c r="L5" s="103"/>
      <c r="M5" s="103"/>
      <c r="N5" s="103"/>
      <c r="O5" s="103"/>
      <c r="P5" s="103"/>
      <c r="Q5" s="103"/>
      <c r="R5" s="103"/>
      <c r="S5" s="104" t="s">
        <v>79</v>
      </c>
      <c r="T5" s="700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</row>
    <row r="6" spans="1:119" ht="16.5" customHeight="1">
      <c r="A6" s="105"/>
      <c r="B6" s="106"/>
      <c r="C6" s="107"/>
      <c r="D6" s="107"/>
      <c r="E6" s="107"/>
      <c r="F6" s="107"/>
      <c r="G6" s="107"/>
      <c r="H6" s="107"/>
      <c r="I6" s="108"/>
      <c r="J6" s="92"/>
      <c r="K6" s="92"/>
      <c r="L6" s="92"/>
      <c r="M6" s="92"/>
      <c r="N6" s="92"/>
      <c r="O6" s="92"/>
      <c r="P6" s="92"/>
      <c r="Q6" s="92"/>
      <c r="R6" s="92"/>
      <c r="S6" s="109"/>
      <c r="T6" s="110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</row>
    <row r="7" spans="1:119" ht="20.25" customHeight="1">
      <c r="A7" s="111"/>
      <c r="B7" s="112"/>
      <c r="C7" s="113"/>
      <c r="D7" s="113"/>
      <c r="E7" s="113"/>
      <c r="F7" s="113"/>
      <c r="G7" s="113"/>
      <c r="H7" s="113"/>
      <c r="I7" s="114"/>
      <c r="S7" s="112"/>
      <c r="T7" s="115"/>
    </row>
    <row r="8" spans="1:119" ht="20.25" customHeight="1">
      <c r="A8" s="111"/>
      <c r="B8" s="116" t="s">
        <v>80</v>
      </c>
      <c r="C8" s="113"/>
      <c r="D8" s="113"/>
      <c r="E8" s="113"/>
      <c r="F8" s="113"/>
      <c r="G8" s="113"/>
      <c r="H8" s="113"/>
      <c r="I8" s="114"/>
      <c r="S8" s="117" t="s">
        <v>81</v>
      </c>
      <c r="T8" s="115"/>
    </row>
    <row r="9" spans="1:119" s="123" customFormat="1" ht="20.25" customHeight="1">
      <c r="A9" s="111">
        <v>25</v>
      </c>
      <c r="B9" s="118" t="s">
        <v>82</v>
      </c>
      <c r="C9" s="119">
        <v>226</v>
      </c>
      <c r="D9" s="120">
        <v>218</v>
      </c>
      <c r="E9" s="120">
        <v>258</v>
      </c>
      <c r="F9" s="120">
        <v>161</v>
      </c>
      <c r="G9" s="120">
        <v>241</v>
      </c>
      <c r="H9" s="120">
        <v>272</v>
      </c>
      <c r="I9" s="121">
        <v>218</v>
      </c>
      <c r="J9" s="120" t="s">
        <v>83</v>
      </c>
      <c r="K9" s="120" t="s">
        <v>83</v>
      </c>
      <c r="L9" s="120" t="s">
        <v>83</v>
      </c>
      <c r="M9" s="120" t="s">
        <v>83</v>
      </c>
      <c r="N9" s="120" t="s">
        <v>83</v>
      </c>
      <c r="O9" s="120" t="s">
        <v>83</v>
      </c>
      <c r="P9" s="120" t="s">
        <v>83</v>
      </c>
      <c r="Q9" s="120" t="s">
        <v>83</v>
      </c>
      <c r="R9" s="120" t="s">
        <v>83</v>
      </c>
      <c r="S9" s="122" t="s">
        <v>84</v>
      </c>
      <c r="T9" s="115">
        <v>25</v>
      </c>
    </row>
    <row r="10" spans="1:119" s="123" customFormat="1" ht="20.25" customHeight="1">
      <c r="A10" s="111">
        <v>26</v>
      </c>
      <c r="B10" s="118" t="s">
        <v>85</v>
      </c>
      <c r="C10" s="251">
        <v>65.17919921875</v>
      </c>
      <c r="D10" s="124">
        <v>55.91030246842044</v>
      </c>
      <c r="E10" s="124">
        <v>67.008435520302314</v>
      </c>
      <c r="F10" s="124">
        <v>70.459295879605222</v>
      </c>
      <c r="G10" s="124">
        <v>70.549199235919701</v>
      </c>
      <c r="H10" s="124">
        <v>63.117776098217412</v>
      </c>
      <c r="I10" s="252">
        <v>65.55298916192227</v>
      </c>
      <c r="J10" s="120" t="s">
        <v>83</v>
      </c>
      <c r="K10" s="120" t="s">
        <v>83</v>
      </c>
      <c r="L10" s="120" t="s">
        <v>83</v>
      </c>
      <c r="M10" s="120" t="s">
        <v>83</v>
      </c>
      <c r="N10" s="120" t="s">
        <v>83</v>
      </c>
      <c r="O10" s="120" t="s">
        <v>83</v>
      </c>
      <c r="P10" s="120" t="s">
        <v>83</v>
      </c>
      <c r="Q10" s="120" t="s">
        <v>83</v>
      </c>
      <c r="R10" s="120" t="s">
        <v>83</v>
      </c>
      <c r="S10" s="122" t="s">
        <v>86</v>
      </c>
      <c r="T10" s="115">
        <v>26</v>
      </c>
    </row>
    <row r="11" spans="1:119" s="128" customFormat="1" ht="18.75" customHeight="1">
      <c r="A11" s="708" t="s">
        <v>219</v>
      </c>
      <c r="B11" s="708"/>
      <c r="C11" s="708"/>
      <c r="D11" s="708"/>
      <c r="E11" s="708"/>
      <c r="F11" s="708"/>
      <c r="G11" s="708"/>
      <c r="H11" s="708"/>
      <c r="I11" s="127"/>
      <c r="J11" s="126"/>
      <c r="K11" s="126"/>
      <c r="T11" s="129"/>
    </row>
    <row r="12" spans="1:119" s="128" customFormat="1">
      <c r="A12" s="701" t="s">
        <v>87</v>
      </c>
      <c r="B12" s="702"/>
      <c r="C12" s="702"/>
      <c r="D12" s="702"/>
      <c r="E12" s="702"/>
      <c r="F12" s="702"/>
      <c r="G12" s="702"/>
      <c r="H12" s="702"/>
      <c r="I12" s="702"/>
      <c r="J12" s="702"/>
      <c r="K12" s="702"/>
      <c r="L12" s="702"/>
      <c r="M12" s="702"/>
      <c r="N12" s="702"/>
      <c r="O12" s="702"/>
      <c r="P12" s="702"/>
      <c r="Q12" s="702"/>
      <c r="R12" s="702"/>
      <c r="S12" s="702"/>
      <c r="T12" s="129"/>
    </row>
    <row r="13" spans="1:119" s="128" customFormat="1">
      <c r="A13" s="703" t="s">
        <v>88</v>
      </c>
      <c r="B13" s="703"/>
      <c r="C13" s="703"/>
      <c r="D13" s="703"/>
      <c r="E13" s="703"/>
      <c r="F13" s="703"/>
      <c r="G13" s="703"/>
      <c r="H13" s="703"/>
      <c r="I13" s="703"/>
      <c r="J13" s="703"/>
      <c r="K13" s="703"/>
      <c r="L13" s="703"/>
      <c r="M13" s="703"/>
      <c r="N13" s="703"/>
      <c r="O13" s="703"/>
      <c r="P13" s="703"/>
      <c r="Q13" s="703"/>
      <c r="R13" s="703"/>
      <c r="S13" s="703"/>
      <c r="T13" s="129"/>
    </row>
    <row r="14" spans="1:119" s="128" customFormat="1" ht="9.75" customHeight="1">
      <c r="A14" s="125"/>
      <c r="B14" s="126"/>
      <c r="C14" s="127"/>
      <c r="D14" s="127"/>
      <c r="E14" s="127"/>
      <c r="F14" s="127"/>
      <c r="G14" s="127"/>
      <c r="H14" s="127"/>
      <c r="I14" s="127"/>
      <c r="J14" s="126"/>
      <c r="K14" s="126"/>
      <c r="T14" s="129"/>
    </row>
    <row r="15" spans="1:119" s="128" customFormat="1" ht="9.75" customHeight="1">
      <c r="A15" s="125"/>
      <c r="B15" s="694" t="s">
        <v>30</v>
      </c>
      <c r="C15" s="694"/>
      <c r="D15" s="694"/>
      <c r="E15" s="694"/>
      <c r="F15" s="694"/>
      <c r="G15" s="694"/>
      <c r="H15" s="694"/>
      <c r="I15" s="694"/>
      <c r="J15" s="126"/>
      <c r="K15" s="126"/>
      <c r="T15" s="129"/>
    </row>
    <row r="16" spans="1:119" s="128" customFormat="1" ht="9.75" customHeight="1">
      <c r="A16" s="125"/>
      <c r="B16" s="126"/>
      <c r="C16" s="127"/>
      <c r="D16" s="127"/>
      <c r="E16" s="127"/>
      <c r="F16" s="127"/>
      <c r="G16" s="127"/>
      <c r="H16" s="127"/>
      <c r="I16" s="127"/>
      <c r="J16" s="126"/>
      <c r="K16" s="126"/>
      <c r="T16" s="129"/>
    </row>
    <row r="17" spans="1:20" s="128" customFormat="1" ht="9.75" customHeight="1">
      <c r="A17" s="125"/>
      <c r="B17" s="126"/>
      <c r="C17" s="127"/>
      <c r="D17" s="127"/>
      <c r="E17" s="127"/>
      <c r="F17" s="127"/>
      <c r="G17" s="127"/>
      <c r="H17" s="127"/>
      <c r="I17" s="127"/>
      <c r="J17" s="126"/>
      <c r="K17" s="126"/>
      <c r="T17" s="129"/>
    </row>
    <row r="19" spans="1:20" s="128" customFormat="1" ht="9.75" customHeight="1">
      <c r="A19" s="125"/>
      <c r="B19" s="126"/>
      <c r="C19" s="127"/>
      <c r="D19" s="127"/>
      <c r="E19" s="127"/>
      <c r="F19" s="127"/>
      <c r="G19" s="127"/>
      <c r="H19" s="127"/>
      <c r="I19" s="127"/>
      <c r="J19" s="126"/>
      <c r="K19" s="126"/>
      <c r="T19" s="129"/>
    </row>
    <row r="21" spans="1:20" s="133" customFormat="1" ht="14.25" customHeight="1">
      <c r="A21" s="130"/>
      <c r="B21" s="131"/>
      <c r="C21" s="132"/>
      <c r="D21" s="132"/>
      <c r="E21" s="132"/>
      <c r="F21" s="132"/>
      <c r="G21" s="132"/>
      <c r="H21" s="132"/>
      <c r="I21" s="132"/>
      <c r="S21" s="134"/>
      <c r="T21" s="130"/>
    </row>
    <row r="22" spans="1:20" s="133" customFormat="1" ht="14.25" customHeight="1">
      <c r="A22" s="130"/>
      <c r="B22" s="131"/>
      <c r="C22" s="132"/>
      <c r="D22" s="132"/>
      <c r="E22" s="132"/>
      <c r="F22" s="132"/>
      <c r="G22" s="132"/>
      <c r="H22" s="132"/>
      <c r="I22" s="132"/>
      <c r="S22" s="134"/>
      <c r="T22" s="130"/>
    </row>
    <row r="23" spans="1:20" s="133" customFormat="1" ht="14.25" customHeight="1">
      <c r="A23" s="130"/>
      <c r="B23" s="131"/>
      <c r="C23" s="132"/>
      <c r="D23" s="132"/>
      <c r="E23" s="132"/>
      <c r="F23" s="132"/>
      <c r="G23" s="132"/>
      <c r="H23" s="132"/>
      <c r="I23" s="132"/>
      <c r="S23" s="134"/>
      <c r="T23" s="130"/>
    </row>
    <row r="24" spans="1:20" s="133" customFormat="1" ht="14.25" customHeight="1">
      <c r="A24" s="130"/>
      <c r="B24" s="131"/>
      <c r="C24" s="132"/>
      <c r="D24" s="132"/>
      <c r="E24" s="132"/>
      <c r="F24" s="132"/>
      <c r="G24" s="132"/>
      <c r="H24" s="132"/>
      <c r="I24" s="132"/>
      <c r="S24" s="134"/>
      <c r="T24" s="130"/>
    </row>
    <row r="25" spans="1:20" s="133" customFormat="1" ht="14.25" customHeight="1">
      <c r="A25" s="130"/>
      <c r="C25" s="132"/>
      <c r="D25" s="132"/>
      <c r="E25" s="132"/>
      <c r="F25" s="132"/>
      <c r="G25" s="132"/>
      <c r="H25" s="132"/>
      <c r="I25" s="132"/>
      <c r="S25" s="134"/>
      <c r="T25" s="130"/>
    </row>
    <row r="26" spans="1:20" s="133" customFormat="1">
      <c r="A26" s="130"/>
      <c r="C26" s="135"/>
      <c r="D26" s="135"/>
      <c r="E26" s="135"/>
      <c r="F26" s="135"/>
      <c r="G26" s="135"/>
      <c r="H26" s="135"/>
      <c r="I26" s="135"/>
      <c r="T26" s="129"/>
    </row>
    <row r="27" spans="1:20">
      <c r="A27" s="130"/>
      <c r="B27" s="133"/>
      <c r="C27" s="135"/>
      <c r="D27" s="135"/>
      <c r="E27" s="135"/>
      <c r="F27" s="135"/>
      <c r="I27" s="135"/>
      <c r="J27" s="133"/>
      <c r="K27" s="133"/>
    </row>
    <row r="28" spans="1:20">
      <c r="A28" s="130"/>
      <c r="B28" s="133"/>
      <c r="C28" s="135"/>
      <c r="D28" s="135"/>
      <c r="E28" s="135"/>
      <c r="F28" s="135"/>
      <c r="I28" s="135"/>
      <c r="J28" s="133"/>
      <c r="K28" s="133"/>
    </row>
  </sheetData>
  <mergeCells count="13">
    <mergeCell ref="B15:I15"/>
    <mergeCell ref="H4:H5"/>
    <mergeCell ref="I4:I5"/>
    <mergeCell ref="T4:T5"/>
    <mergeCell ref="A12:S12"/>
    <mergeCell ref="A13:S13"/>
    <mergeCell ref="A4:A5"/>
    <mergeCell ref="C4:C5"/>
    <mergeCell ref="D4:D5"/>
    <mergeCell ref="E4:E5"/>
    <mergeCell ref="F4:F5"/>
    <mergeCell ref="G4:G5"/>
    <mergeCell ref="A11:H11"/>
  </mergeCells>
  <pageMargins left="0.7" right="0.7" top="0.75" bottom="0.75" header="0.3" footer="0.3"/>
  <pageSetup paperSize="9" scale="55" orientation="landscape" horizontalDpi="4294967294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opLeftCell="A16" workbookViewId="0">
      <selection activeCell="M7" sqref="M7"/>
    </sheetView>
  </sheetViews>
  <sheetFormatPr defaultRowHeight="12.75"/>
  <cols>
    <col min="1" max="1" width="4.140625" style="140" customWidth="1"/>
    <col min="2" max="2" width="18.140625" style="140" bestFit="1" customWidth="1"/>
    <col min="3" max="9" width="9.140625" style="140"/>
    <col min="10" max="10" width="4.42578125" style="140" customWidth="1"/>
    <col min="11" max="16384" width="9.140625" style="140"/>
  </cols>
  <sheetData>
    <row r="1" spans="1:11">
      <c r="A1" s="138" t="s">
        <v>89</v>
      </c>
      <c r="B1" s="139"/>
    </row>
    <row r="2" spans="1:11">
      <c r="A2" s="141" t="s">
        <v>90</v>
      </c>
      <c r="B2" s="139"/>
    </row>
    <row r="3" spans="1:11">
      <c r="A3" s="142" t="s">
        <v>91</v>
      </c>
      <c r="B3" s="139"/>
    </row>
    <row r="4" spans="1:11">
      <c r="A4" s="143" t="s">
        <v>92</v>
      </c>
      <c r="B4" s="139"/>
    </row>
    <row r="5" spans="1:11" ht="13.5" thickBot="1">
      <c r="A5" s="143"/>
      <c r="B5" s="139"/>
    </row>
    <row r="6" spans="1:11" ht="221.25" customHeight="1">
      <c r="A6" s="711" t="s">
        <v>93</v>
      </c>
      <c r="B6" s="714" t="s">
        <v>94</v>
      </c>
      <c r="C6" s="716" t="s">
        <v>95</v>
      </c>
      <c r="D6" s="717"/>
      <c r="E6" s="717"/>
      <c r="F6" s="720" t="s">
        <v>96</v>
      </c>
      <c r="G6" s="721"/>
      <c r="H6" s="720" t="s">
        <v>97</v>
      </c>
      <c r="I6" s="721"/>
      <c r="J6" s="709" t="s">
        <v>98</v>
      </c>
      <c r="K6" s="144"/>
    </row>
    <row r="7" spans="1:11" ht="153">
      <c r="A7" s="712"/>
      <c r="B7" s="715"/>
      <c r="C7" s="718"/>
      <c r="D7" s="719"/>
      <c r="E7" s="719"/>
      <c r="F7" s="145" t="s">
        <v>99</v>
      </c>
      <c r="G7" s="146" t="s">
        <v>100</v>
      </c>
      <c r="H7" s="145" t="s">
        <v>99</v>
      </c>
      <c r="I7" s="146" t="s">
        <v>100</v>
      </c>
      <c r="J7" s="710"/>
      <c r="K7" s="144"/>
    </row>
    <row r="8" spans="1:11" ht="16.5" thickBot="1">
      <c r="A8" s="713"/>
      <c r="B8" s="147"/>
      <c r="C8" s="148">
        <v>2005</v>
      </c>
      <c r="D8" s="148">
        <v>2010</v>
      </c>
      <c r="E8" s="722">
        <v>2014</v>
      </c>
      <c r="F8" s="723"/>
      <c r="G8" s="723"/>
      <c r="H8" s="723"/>
      <c r="I8" s="724"/>
      <c r="J8" s="149"/>
      <c r="K8" s="144"/>
    </row>
    <row r="9" spans="1:11" ht="16.5">
      <c r="A9" s="150">
        <v>1</v>
      </c>
      <c r="B9" s="247" t="s">
        <v>101</v>
      </c>
      <c r="C9" s="151">
        <v>58.6</v>
      </c>
      <c r="D9" s="152">
        <v>67.900000000000006</v>
      </c>
      <c r="E9" s="249">
        <f>Tabl.3!B10</f>
        <v>65.17919921875</v>
      </c>
      <c r="F9" s="259" t="s">
        <v>224</v>
      </c>
      <c r="G9" s="527" t="s">
        <v>416</v>
      </c>
      <c r="H9" s="259" t="s">
        <v>225</v>
      </c>
      <c r="I9" s="530" t="s">
        <v>417</v>
      </c>
      <c r="J9" s="153">
        <v>1</v>
      </c>
      <c r="K9" s="144"/>
    </row>
    <row r="10" spans="1:11">
      <c r="A10" s="154">
        <v>2</v>
      </c>
      <c r="B10" s="155" t="s">
        <v>13</v>
      </c>
      <c r="C10" s="156">
        <v>64.3</v>
      </c>
      <c r="D10" s="157">
        <v>67.8</v>
      </c>
      <c r="E10" s="250">
        <f>Tabl.3!B11</f>
        <v>61.566562652587898</v>
      </c>
      <c r="F10" s="158">
        <v>1689</v>
      </c>
      <c r="G10" s="528">
        <v>160</v>
      </c>
      <c r="H10" s="158">
        <v>25625</v>
      </c>
      <c r="I10" s="528">
        <v>105</v>
      </c>
      <c r="J10" s="153">
        <v>2</v>
      </c>
      <c r="K10" s="253"/>
    </row>
    <row r="11" spans="1:11">
      <c r="A11" s="154">
        <v>3</v>
      </c>
      <c r="B11" s="155" t="s">
        <v>14</v>
      </c>
      <c r="C11" s="156">
        <v>60.7</v>
      </c>
      <c r="D11" s="157">
        <v>66.3</v>
      </c>
      <c r="E11" s="250">
        <f>Tabl.3!B12</f>
        <v>67.788352966308594</v>
      </c>
      <c r="F11" s="158">
        <v>788</v>
      </c>
      <c r="G11" s="529">
        <v>91</v>
      </c>
      <c r="H11" s="158">
        <v>15858</v>
      </c>
      <c r="I11" s="528">
        <v>92</v>
      </c>
      <c r="J11" s="153">
        <v>3</v>
      </c>
      <c r="K11" s="144"/>
    </row>
    <row r="12" spans="1:11">
      <c r="A12" s="154">
        <v>4</v>
      </c>
      <c r="B12" s="155" t="s">
        <v>15</v>
      </c>
      <c r="C12" s="156">
        <v>66.599999999999994</v>
      </c>
      <c r="D12" s="157">
        <v>72.5</v>
      </c>
      <c r="E12" s="250">
        <f>Tabl.3!B13</f>
        <v>72.171867370605497</v>
      </c>
      <c r="F12" s="158">
        <v>911</v>
      </c>
      <c r="G12" s="528">
        <v>100</v>
      </c>
      <c r="H12" s="158">
        <v>17858</v>
      </c>
      <c r="I12" s="528">
        <v>100</v>
      </c>
      <c r="J12" s="153">
        <v>4</v>
      </c>
      <c r="K12" s="144"/>
    </row>
    <row r="13" spans="1:11">
      <c r="A13" s="154">
        <v>5</v>
      </c>
      <c r="B13" s="155" t="s">
        <v>16</v>
      </c>
      <c r="C13" s="156">
        <v>70</v>
      </c>
      <c r="D13" s="157">
        <v>76.099999999999994</v>
      </c>
      <c r="E13" s="250">
        <f>Tabl.3!B14</f>
        <v>71.875831604003906</v>
      </c>
      <c r="F13" s="158">
        <v>515</v>
      </c>
      <c r="G13" s="528">
        <v>126</v>
      </c>
      <c r="H13" s="158">
        <v>11065</v>
      </c>
      <c r="I13" s="528">
        <v>131</v>
      </c>
      <c r="J13" s="153">
        <v>5</v>
      </c>
      <c r="K13" s="144"/>
    </row>
    <row r="14" spans="1:11">
      <c r="A14" s="154">
        <v>6</v>
      </c>
      <c r="B14" s="155" t="s">
        <v>17</v>
      </c>
      <c r="C14" s="156">
        <v>48</v>
      </c>
      <c r="D14" s="157">
        <v>65.5</v>
      </c>
      <c r="E14" s="250">
        <f>Tabl.3!B15</f>
        <v>58.706069946289098</v>
      </c>
      <c r="F14" s="158">
        <v>902</v>
      </c>
      <c r="G14" s="528">
        <v>96</v>
      </c>
      <c r="H14" s="158">
        <v>18075</v>
      </c>
      <c r="I14" s="528">
        <v>86</v>
      </c>
      <c r="J14" s="153">
        <v>6</v>
      </c>
      <c r="K14" s="144"/>
    </row>
    <row r="15" spans="1:11">
      <c r="A15" s="154">
        <v>7</v>
      </c>
      <c r="B15" s="155" t="s">
        <v>18</v>
      </c>
      <c r="C15" s="156">
        <v>53.7</v>
      </c>
      <c r="D15" s="157">
        <v>66.099999999999994</v>
      </c>
      <c r="E15" s="250">
        <f>Tabl.3!B16</f>
        <v>63.925899505615199</v>
      </c>
      <c r="F15" s="158">
        <v>1214</v>
      </c>
      <c r="G15" s="528">
        <v>84</v>
      </c>
      <c r="H15" s="158">
        <v>19266</v>
      </c>
      <c r="I15" s="528">
        <v>70</v>
      </c>
      <c r="J15" s="153">
        <v>7</v>
      </c>
      <c r="K15" s="144"/>
    </row>
    <row r="16" spans="1:11">
      <c r="A16" s="154">
        <v>8</v>
      </c>
      <c r="B16" s="155" t="s">
        <v>19</v>
      </c>
      <c r="C16" s="156">
        <v>50.4</v>
      </c>
      <c r="D16" s="157">
        <v>59.9</v>
      </c>
      <c r="E16" s="250">
        <f>Tabl.3!B17</f>
        <v>54.678409576416001</v>
      </c>
      <c r="F16" s="159">
        <v>1842</v>
      </c>
      <c r="G16" s="529">
        <v>90</v>
      </c>
      <c r="H16" s="159">
        <v>38473</v>
      </c>
      <c r="I16" s="529">
        <v>88</v>
      </c>
      <c r="J16" s="153">
        <v>8</v>
      </c>
      <c r="K16" s="144"/>
    </row>
    <row r="17" spans="1:11">
      <c r="A17" s="154">
        <v>9</v>
      </c>
      <c r="B17" s="155" t="s">
        <v>20</v>
      </c>
      <c r="C17" s="156">
        <v>68</v>
      </c>
      <c r="D17" s="160">
        <v>73</v>
      </c>
      <c r="E17" s="250">
        <f>Tabl.3!B18</f>
        <v>68.687850952148395</v>
      </c>
      <c r="F17" s="158">
        <v>447</v>
      </c>
      <c r="G17" s="528">
        <v>117</v>
      </c>
      <c r="H17" s="158">
        <v>8218</v>
      </c>
      <c r="I17" s="528">
        <v>97</v>
      </c>
      <c r="J17" s="153">
        <v>9</v>
      </c>
      <c r="K17" s="144"/>
    </row>
    <row r="18" spans="1:11">
      <c r="A18" s="154">
        <v>10</v>
      </c>
      <c r="B18" s="155" t="s">
        <v>21</v>
      </c>
      <c r="C18" s="156">
        <v>69.7</v>
      </c>
      <c r="D18" s="157">
        <v>73.3</v>
      </c>
      <c r="E18" s="250">
        <f>Tabl.3!B19</f>
        <v>69.670364379882798</v>
      </c>
      <c r="F18" s="158">
        <v>836</v>
      </c>
      <c r="G18" s="528">
        <v>87</v>
      </c>
      <c r="H18" s="158">
        <v>12521</v>
      </c>
      <c r="I18" s="528">
        <v>72</v>
      </c>
      <c r="J18" s="153">
        <v>10</v>
      </c>
      <c r="K18" s="144"/>
    </row>
    <row r="19" spans="1:11">
      <c r="A19" s="154">
        <v>11</v>
      </c>
      <c r="B19" s="155" t="s">
        <v>22</v>
      </c>
      <c r="C19" s="156">
        <v>67.3</v>
      </c>
      <c r="D19" s="160">
        <v>69</v>
      </c>
      <c r="E19" s="250">
        <f>Tabl.3!B20</f>
        <v>65.640533447265597</v>
      </c>
      <c r="F19" s="158">
        <v>596</v>
      </c>
      <c r="G19" s="528">
        <v>121</v>
      </c>
      <c r="H19" s="158">
        <v>8731</v>
      </c>
      <c r="I19" s="528">
        <v>88</v>
      </c>
      <c r="J19" s="153">
        <v>11</v>
      </c>
      <c r="K19" s="144"/>
    </row>
    <row r="20" spans="1:11">
      <c r="A20" s="154">
        <v>12</v>
      </c>
      <c r="B20" s="155" t="s">
        <v>23</v>
      </c>
      <c r="C20" s="156">
        <v>56.9</v>
      </c>
      <c r="D20" s="157">
        <v>70.599999999999994</v>
      </c>
      <c r="E20" s="250">
        <f>Tabl.3!B21</f>
        <v>62.220623016357401</v>
      </c>
      <c r="F20" s="158">
        <v>876</v>
      </c>
      <c r="G20" s="528">
        <v>91</v>
      </c>
      <c r="H20" s="158">
        <v>17052</v>
      </c>
      <c r="I20" s="528">
        <v>91</v>
      </c>
      <c r="J20" s="153">
        <v>12</v>
      </c>
      <c r="K20" s="144"/>
    </row>
    <row r="21" spans="1:11">
      <c r="A21" s="154">
        <v>13</v>
      </c>
      <c r="B21" s="155" t="s">
        <v>24</v>
      </c>
      <c r="C21" s="156">
        <v>52.6</v>
      </c>
      <c r="D21" s="157">
        <v>63.6</v>
      </c>
      <c r="E21" s="250">
        <f>Tabl.3!B22</f>
        <v>68.725593566894503</v>
      </c>
      <c r="F21" s="158">
        <v>2016</v>
      </c>
      <c r="G21" s="528">
        <v>121</v>
      </c>
      <c r="H21" s="158">
        <v>39977</v>
      </c>
      <c r="I21" s="528">
        <v>103</v>
      </c>
      <c r="J21" s="153">
        <v>13</v>
      </c>
      <c r="K21" s="144"/>
    </row>
    <row r="22" spans="1:11">
      <c r="A22" s="154">
        <v>14</v>
      </c>
      <c r="B22" s="155" t="s">
        <v>25</v>
      </c>
      <c r="C22" s="156">
        <v>68.5</v>
      </c>
      <c r="D22" s="157">
        <v>78.400000000000006</v>
      </c>
      <c r="E22" s="250">
        <f>Tabl.3!B23</f>
        <v>72.343574523925795</v>
      </c>
      <c r="F22" s="158">
        <v>435</v>
      </c>
      <c r="G22" s="528">
        <v>85</v>
      </c>
      <c r="H22" s="158">
        <v>7936</v>
      </c>
      <c r="I22" s="528">
        <v>75</v>
      </c>
      <c r="J22" s="153">
        <v>14</v>
      </c>
      <c r="K22" s="144"/>
    </row>
    <row r="23" spans="1:11">
      <c r="A23" s="154">
        <v>15</v>
      </c>
      <c r="B23" s="155" t="s">
        <v>26</v>
      </c>
      <c r="C23" s="156">
        <v>70.5</v>
      </c>
      <c r="D23" s="157">
        <v>71.599999999999994</v>
      </c>
      <c r="E23" s="250">
        <f>Tabl.3!B24</f>
        <v>68.425460815429702</v>
      </c>
      <c r="F23" s="158">
        <v>882</v>
      </c>
      <c r="G23" s="528">
        <v>142</v>
      </c>
      <c r="H23" s="158">
        <v>12927</v>
      </c>
      <c r="I23" s="528">
        <v>109</v>
      </c>
      <c r="J23" s="153">
        <v>15</v>
      </c>
      <c r="K23" s="144"/>
    </row>
    <row r="24" spans="1:11">
      <c r="A24" s="154">
        <v>16</v>
      </c>
      <c r="B24" s="155" t="s">
        <v>27</v>
      </c>
      <c r="C24" s="156">
        <v>65.900000000000006</v>
      </c>
      <c r="D24" s="157">
        <v>73.3</v>
      </c>
      <c r="E24" s="250">
        <f>Tabl.3!B25</f>
        <v>71.806678771972699</v>
      </c>
      <c r="F24" s="158">
        <v>1596</v>
      </c>
      <c r="G24" s="528">
        <v>111</v>
      </c>
      <c r="H24" s="158">
        <v>25261</v>
      </c>
      <c r="I24" s="528">
        <v>89</v>
      </c>
      <c r="J24" s="153">
        <v>16</v>
      </c>
      <c r="K24" s="144"/>
    </row>
    <row r="25" spans="1:11">
      <c r="A25" s="154">
        <v>17</v>
      </c>
      <c r="B25" s="248" t="s">
        <v>28</v>
      </c>
      <c r="C25" s="161">
        <v>54.4</v>
      </c>
      <c r="D25" s="157">
        <v>70.7</v>
      </c>
      <c r="E25" s="250">
        <f>Tabl.3!B26</f>
        <v>67.447814941406307</v>
      </c>
      <c r="F25" s="158">
        <v>842</v>
      </c>
      <c r="G25" s="528">
        <v>125</v>
      </c>
      <c r="H25" s="158">
        <v>15516</v>
      </c>
      <c r="I25" s="528">
        <v>108</v>
      </c>
      <c r="J25" s="162">
        <v>17</v>
      </c>
    </row>
    <row r="26" spans="1:11" ht="15.75">
      <c r="A26" s="163"/>
      <c r="B26" s="163"/>
      <c r="C26" s="164"/>
      <c r="D26" s="164"/>
      <c r="E26" s="165"/>
      <c r="F26" s="164"/>
      <c r="G26" s="164"/>
      <c r="H26" s="164"/>
      <c r="I26" s="164"/>
      <c r="J26" s="166"/>
      <c r="K26" s="166"/>
    </row>
    <row r="27" spans="1:11" ht="44.25" customHeight="1">
      <c r="A27" s="726" t="s">
        <v>102</v>
      </c>
      <c r="B27" s="726"/>
      <c r="C27" s="726"/>
      <c r="D27" s="726"/>
      <c r="E27" s="726"/>
      <c r="F27" s="726"/>
      <c r="G27" s="726"/>
      <c r="H27" s="726"/>
      <c r="I27" s="726"/>
      <c r="J27" s="726"/>
    </row>
    <row r="28" spans="1:11" ht="42.75" customHeight="1">
      <c r="A28" s="727" t="s">
        <v>103</v>
      </c>
      <c r="B28" s="727"/>
      <c r="C28" s="727"/>
      <c r="D28" s="727"/>
      <c r="E28" s="727"/>
      <c r="F28" s="727"/>
      <c r="G28" s="727"/>
      <c r="H28" s="727"/>
      <c r="I28" s="727"/>
      <c r="J28" s="727"/>
      <c r="K28" s="169"/>
    </row>
    <row r="29" spans="1:11" ht="48.75" customHeight="1">
      <c r="A29" s="728" t="s">
        <v>104</v>
      </c>
      <c r="B29" s="728"/>
      <c r="C29" s="728"/>
      <c r="D29" s="728"/>
      <c r="E29" s="728"/>
      <c r="F29" s="728"/>
      <c r="G29" s="728"/>
      <c r="H29" s="728"/>
      <c r="I29" s="728"/>
      <c r="J29" s="728"/>
    </row>
    <row r="30" spans="1:11" ht="36.75" customHeight="1">
      <c r="A30" s="729" t="s">
        <v>105</v>
      </c>
      <c r="B30" s="729"/>
      <c r="C30" s="729"/>
      <c r="D30" s="729"/>
      <c r="E30" s="729"/>
      <c r="F30" s="729"/>
      <c r="G30" s="729"/>
      <c r="H30" s="729"/>
      <c r="I30" s="729"/>
      <c r="J30" s="729"/>
    </row>
    <row r="31" spans="1:11">
      <c r="A31" s="170"/>
      <c r="B31" s="168"/>
      <c r="C31" s="168"/>
      <c r="D31" s="168"/>
      <c r="E31" s="168"/>
      <c r="F31" s="168"/>
      <c r="G31" s="168"/>
      <c r="H31" s="168"/>
      <c r="I31" s="168"/>
    </row>
    <row r="32" spans="1:11">
      <c r="A32" s="171"/>
      <c r="B32" s="167"/>
      <c r="C32" s="167"/>
      <c r="D32" s="167"/>
      <c r="E32" s="167"/>
      <c r="F32" s="167"/>
      <c r="G32" s="167"/>
      <c r="H32" s="167"/>
      <c r="I32" s="167"/>
    </row>
    <row r="33" spans="1:10" ht="31.5" customHeight="1">
      <c r="A33" s="172"/>
      <c r="B33" s="725" t="s">
        <v>223</v>
      </c>
      <c r="C33" s="725"/>
      <c r="D33" s="725"/>
      <c r="E33" s="725"/>
      <c r="F33" s="725"/>
      <c r="G33" s="725"/>
      <c r="H33" s="725"/>
      <c r="I33" s="725"/>
      <c r="J33" s="725"/>
    </row>
    <row r="35" spans="1:10">
      <c r="A35" s="173"/>
      <c r="B35" s="173"/>
      <c r="C35" s="173"/>
      <c r="D35" s="173"/>
      <c r="E35" s="173"/>
      <c r="F35" s="173"/>
      <c r="G35" s="173"/>
      <c r="H35" s="173"/>
      <c r="I35" s="173"/>
    </row>
    <row r="36" spans="1:10">
      <c r="A36" s="139"/>
      <c r="B36" s="139"/>
    </row>
  </sheetData>
  <mergeCells count="12">
    <mergeCell ref="B33:J33"/>
    <mergeCell ref="A27:J27"/>
    <mergeCell ref="A28:J28"/>
    <mergeCell ref="A29:J29"/>
    <mergeCell ref="A30:J30"/>
    <mergeCell ref="J6:J7"/>
    <mergeCell ref="A6:A8"/>
    <mergeCell ref="B6:B7"/>
    <mergeCell ref="C6:E7"/>
    <mergeCell ref="F6:G6"/>
    <mergeCell ref="H6:I6"/>
    <mergeCell ref="E8:I8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1</vt:i4>
      </vt:variant>
    </vt:vector>
  </HeadingPairs>
  <TitlesOfParts>
    <vt:vector size="15" baseType="lpstr">
      <vt:lpstr>Tabl.1</vt:lpstr>
      <vt:lpstr>Tabl.2</vt:lpstr>
      <vt:lpstr>Tabl.3</vt:lpstr>
      <vt:lpstr>Tabl.4</vt:lpstr>
      <vt:lpstr>Tabl.5</vt:lpstr>
      <vt:lpstr>Tabl.6</vt:lpstr>
      <vt:lpstr> Tabl.7</vt:lpstr>
      <vt:lpstr>Tabl. I REGIONY</vt:lpstr>
      <vt:lpstr>Tabl. II WOJEWÓDZTWA</vt:lpstr>
      <vt:lpstr>PODREGIONY 66</vt:lpstr>
      <vt:lpstr>4a</vt:lpstr>
      <vt:lpstr>4b</vt:lpstr>
      <vt:lpstr>podregiony 72</vt:lpstr>
      <vt:lpstr>dodatki do druku</vt:lpstr>
      <vt:lpstr>Tabl.5!Obszar_wydruku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Rajecka Ilona</dc:creator>
  <cp:lastModifiedBy>Poświata  Joanna</cp:lastModifiedBy>
  <cp:lastPrinted>2015-12-01T14:44:25Z</cp:lastPrinted>
  <dcterms:created xsi:type="dcterms:W3CDTF">2015-08-11T10:25:01Z</dcterms:created>
  <dcterms:modified xsi:type="dcterms:W3CDTF">2015-12-30T09:56:20Z</dcterms:modified>
</cp:coreProperties>
</file>